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360" windowWidth="15480" windowHeight="6390" tabRatio="599" activeTab="0"/>
  </bookViews>
  <sheets>
    <sheet name="Munka1" sheetId="1" r:id="rId1"/>
  </sheets>
  <definedNames>
    <definedName name="_xlnm.Print_Titles" localSheetId="0">'Munka1'!$A:$A,'Munka1'!$1:$6</definedName>
    <definedName name="_xlnm.Print_Area" localSheetId="0">'Munka1'!$B$7:$BE$30</definedName>
  </definedNames>
  <calcPr fullCalcOnLoad="1"/>
</workbook>
</file>

<file path=xl/sharedStrings.xml><?xml version="1.0" encoding="utf-8"?>
<sst xmlns="http://schemas.openxmlformats.org/spreadsheetml/2006/main" count="166" uniqueCount="53">
  <si>
    <t>1. oldal</t>
  </si>
  <si>
    <t>2. oldal</t>
  </si>
  <si>
    <t>3. oldal</t>
  </si>
  <si>
    <t>4. oldal</t>
  </si>
  <si>
    <t>5. oldal</t>
  </si>
  <si>
    <t>M.e: Ezer Ft</t>
  </si>
  <si>
    <t>Intézményi működési bevételek</t>
  </si>
  <si>
    <t>Önkormányzatok sajátos működési bevétele</t>
  </si>
  <si>
    <t>Felhalmozási és tőke jellegű bevételek</t>
  </si>
  <si>
    <t>Felügyeleti szervi tám. működési célra</t>
  </si>
  <si>
    <t>Felügyeleti szervi tám. fejlesztési célra</t>
  </si>
  <si>
    <t>Önkormányzat költségvetési támogatása</t>
  </si>
  <si>
    <t>Támogatásértékű működési bevétel</t>
  </si>
  <si>
    <t>Támogatásértékű felhalmozási bevétel</t>
  </si>
  <si>
    <t>Előző évi visszatérülések</t>
  </si>
  <si>
    <t>Kölcsönök bevételei</t>
  </si>
  <si>
    <t>Pénzforgalom nélküli bevételek</t>
  </si>
  <si>
    <t>Hitelek, értékpapírok bevételei</t>
  </si>
  <si>
    <t>Kiegyenlítő, függő, átfutó bevételek</t>
  </si>
  <si>
    <t>B E V É T E L E K   Ö S S Z E S E N</t>
  </si>
  <si>
    <t>Intézmény megnevezése</t>
  </si>
  <si>
    <t>Eredeti</t>
  </si>
  <si>
    <t>Módosított</t>
  </si>
  <si>
    <t>Teljesítés</t>
  </si>
  <si>
    <t>előirányzat</t>
  </si>
  <si>
    <t>teljesítés</t>
  </si>
  <si>
    <t>%-ban</t>
  </si>
  <si>
    <t>Harruckern János Közoktatási Intézmény, Gyula</t>
  </si>
  <si>
    <t>Hunyadi János Közoktatási Intézmény, Mkháza</t>
  </si>
  <si>
    <t>Farkas Gyula Közoktatási Intézmény, Békés</t>
  </si>
  <si>
    <t>Pándy Kálmán Megyei Kórház, Gyula</t>
  </si>
  <si>
    <t>Szociális és Gyermekvédelmi Központ, Békéscsaba</t>
  </si>
  <si>
    <t>Hajnal István Szociális Szolgáltató Centrum, Békés</t>
  </si>
  <si>
    <t>Borostyánkert Otthon, Dévaványa</t>
  </si>
  <si>
    <t>Fogy. és Pszich. Betegek Othona, Mbhegyes</t>
  </si>
  <si>
    <t>Nefelejcs Otthon, Vésztő</t>
  </si>
  <si>
    <t>Körös-menti Szociális Centrum, Szarvas</t>
  </si>
  <si>
    <t>Jókai Színház, Békéscsaba</t>
  </si>
  <si>
    <t xml:space="preserve">   ebből:  Jókai Színház, Békéscsaba</t>
  </si>
  <si>
    <t xml:space="preserve">               Napsugár Bábszínház, Békéscsaba</t>
  </si>
  <si>
    <t>Békés Megyei Múzeumok Igazgatósága, Bcsaba</t>
  </si>
  <si>
    <t>Békés Megyei Tudásház és Könyvtár, Békéscsaba</t>
  </si>
  <si>
    <t>Békés Megyei Levéltár, Gyula</t>
  </si>
  <si>
    <t>Ellátó és Szolgáltató Szervezet, Békéscsaba</t>
  </si>
  <si>
    <t>Intézmények összesen :</t>
  </si>
  <si>
    <t>Önkormányzati Hivatal, Békéscsaba</t>
  </si>
  <si>
    <t xml:space="preserve">   ebből:  Önkormányzati Hivatal</t>
  </si>
  <si>
    <t xml:space="preserve">               Cigány Kisebbségi Önkormányzat</t>
  </si>
  <si>
    <t xml:space="preserve">               Román Kisebbségi Önkormányzat</t>
  </si>
  <si>
    <t xml:space="preserve">               Szlovák Kisebbségi Önkormányzat</t>
  </si>
  <si>
    <t>ÖNKORMÁNYZAT ÖSSZESEN :</t>
  </si>
  <si>
    <t>A Megyei Önkormányzat 2008. évi bevételeinek alakulása</t>
  </si>
  <si>
    <t>Éves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</si>
</sst>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%"/>
  </numFmts>
  <fonts count="12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16"/>
      <name val="Times New Roman CE"/>
      <family val="0"/>
    </font>
    <font>
      <i/>
      <sz val="9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0"/>
    </font>
    <font>
      <i/>
      <sz val="10"/>
      <name val="Times New Roman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Continuous"/>
    </xf>
    <xf numFmtId="0" fontId="7" fillId="0" borderId="0" xfId="0" applyFont="1" applyAlignment="1" quotePrefix="1">
      <alignment horizontal="left"/>
    </xf>
    <xf numFmtId="0" fontId="4" fillId="0" borderId="0" xfId="0" applyFont="1" applyAlignment="1" quotePrefix="1">
      <alignment horizontal="right"/>
    </xf>
    <xf numFmtId="0" fontId="1" fillId="0" borderId="0" xfId="0" applyFont="1" applyAlignment="1" quotePrefix="1">
      <alignment horizontal="left"/>
    </xf>
    <xf numFmtId="3" fontId="11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6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 quotePrefix="1">
      <alignment horizontal="right" vertical="center"/>
    </xf>
    <xf numFmtId="165" fontId="8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165" fontId="11" fillId="0" borderId="2" xfId="0" applyNumberFormat="1" applyFont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3" fontId="10" fillId="0" borderId="4" xfId="0" applyNumberFormat="1" applyFont="1" applyBorder="1" applyAlignment="1">
      <alignment vertical="center"/>
    </xf>
    <xf numFmtId="165" fontId="10" fillId="0" borderId="4" xfId="0" applyNumberFormat="1" applyFont="1" applyBorder="1" applyAlignment="1">
      <alignment vertical="center"/>
    </xf>
    <xf numFmtId="3" fontId="10" fillId="0" borderId="4" xfId="0" applyNumberFormat="1" applyFont="1" applyBorder="1" applyAlignment="1" quotePrefix="1">
      <alignment horizontal="right" vertical="center"/>
    </xf>
    <xf numFmtId="165" fontId="10" fillId="0" borderId="5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165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 quotePrefix="1">
      <alignment horizontal="right" vertical="center"/>
    </xf>
    <xf numFmtId="3" fontId="4" fillId="0" borderId="6" xfId="0" applyNumberFormat="1" applyFont="1" applyBorder="1" applyAlignment="1">
      <alignment vertical="center"/>
    </xf>
    <xf numFmtId="165" fontId="4" fillId="0" borderId="6" xfId="0" applyNumberFormat="1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3" fontId="5" fillId="0" borderId="4" xfId="0" applyNumberFormat="1" applyFont="1" applyBorder="1" applyAlignment="1">
      <alignment vertical="center"/>
    </xf>
    <xf numFmtId="165" fontId="5" fillId="0" borderId="4" xfId="0" applyNumberFormat="1" applyFont="1" applyBorder="1" applyAlignment="1">
      <alignment vertical="center"/>
    </xf>
    <xf numFmtId="3" fontId="5" fillId="0" borderId="4" xfId="0" applyNumberFormat="1" applyFont="1" applyBorder="1" applyAlignment="1" quotePrefix="1">
      <alignment horizontal="right" vertical="center"/>
    </xf>
    <xf numFmtId="0" fontId="3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left" vertical="center"/>
    </xf>
    <xf numFmtId="165" fontId="4" fillId="0" borderId="11" xfId="0" applyNumberFormat="1" applyFont="1" applyBorder="1" applyAlignment="1">
      <alignment vertical="center"/>
    </xf>
    <xf numFmtId="0" fontId="9" fillId="0" borderId="10" xfId="0" applyFont="1" applyBorder="1" applyAlignment="1" quotePrefix="1">
      <alignment horizontal="left" vertical="center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 quotePrefix="1">
      <alignment horizontal="left" vertical="center"/>
    </xf>
    <xf numFmtId="165" fontId="8" fillId="0" borderId="11" xfId="0" applyNumberFormat="1" applyFont="1" applyBorder="1" applyAlignment="1">
      <alignment vertical="center"/>
    </xf>
    <xf numFmtId="0" fontId="9" fillId="0" borderId="10" xfId="0" applyFont="1" applyBorder="1" applyAlignment="1" quotePrefix="1">
      <alignment horizontal="left" vertical="center"/>
    </xf>
    <xf numFmtId="0" fontId="9" fillId="0" borderId="12" xfId="0" applyFont="1" applyBorder="1" applyAlignment="1">
      <alignment vertical="center"/>
    </xf>
    <xf numFmtId="0" fontId="4" fillId="0" borderId="13" xfId="0" applyFont="1" applyBorder="1" applyAlignment="1" quotePrefix="1">
      <alignment horizontal="left" vertical="center"/>
    </xf>
    <xf numFmtId="165" fontId="11" fillId="0" borderId="11" xfId="0" applyNumberFormat="1" applyFont="1" applyBorder="1" applyAlignment="1">
      <alignment vertical="center"/>
    </xf>
    <xf numFmtId="0" fontId="8" fillId="0" borderId="12" xfId="0" applyFont="1" applyBorder="1" applyAlignment="1" quotePrefix="1">
      <alignment horizontal="left" vertical="center"/>
    </xf>
    <xf numFmtId="165" fontId="11" fillId="0" borderId="14" xfId="0" applyNumberFormat="1" applyFont="1" applyBorder="1" applyAlignment="1">
      <alignment vertical="center"/>
    </xf>
    <xf numFmtId="165" fontId="4" fillId="0" borderId="14" xfId="0" applyNumberFormat="1" applyFont="1" applyBorder="1" applyAlignment="1">
      <alignment vertical="center"/>
    </xf>
    <xf numFmtId="3" fontId="4" fillId="0" borderId="6" xfId="0" applyNumberFormat="1" applyFont="1" applyBorder="1" applyAlignment="1" quotePrefix="1">
      <alignment horizontal="right" vertical="center"/>
    </xf>
    <xf numFmtId="165" fontId="4" fillId="0" borderId="15" xfId="0" applyNumberFormat="1" applyFont="1" applyBorder="1" applyAlignment="1">
      <alignment vertical="center"/>
    </xf>
    <xf numFmtId="165" fontId="5" fillId="0" borderId="16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3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G15" sqref="BG15"/>
    </sheetView>
  </sheetViews>
  <sheetFormatPr defaultColWidth="8.796875" defaultRowHeight="15"/>
  <cols>
    <col min="1" max="1" width="32.5" style="0" bestFit="1" customWidth="1"/>
    <col min="2" max="2" width="10.3984375" style="0" customWidth="1"/>
    <col min="3" max="3" width="8.3984375" style="0" customWidth="1"/>
    <col min="4" max="4" width="10.19921875" style="0" customWidth="1"/>
    <col min="5" max="5" width="6.59765625" style="0" customWidth="1"/>
    <col min="6" max="7" width="8.3984375" style="0" customWidth="1"/>
    <col min="8" max="8" width="10.19921875" style="0" customWidth="1"/>
    <col min="9" max="9" width="6.59765625" style="0" customWidth="1"/>
    <col min="10" max="11" width="8.3984375" style="0" customWidth="1"/>
    <col min="12" max="12" width="10.19921875" style="0" customWidth="1"/>
    <col min="13" max="13" width="6.59765625" style="0" customWidth="1"/>
    <col min="14" max="15" width="8.3984375" style="0" customWidth="1"/>
    <col min="16" max="16" width="10.19921875" style="0" customWidth="1"/>
    <col min="17" max="17" width="6.59765625" style="0" customWidth="1"/>
    <col min="18" max="19" width="8.3984375" style="0" customWidth="1"/>
    <col min="20" max="20" width="10.19921875" style="0" customWidth="1"/>
    <col min="21" max="21" width="6.59765625" style="0" customWidth="1"/>
    <col min="22" max="23" width="8.3984375" style="0" customWidth="1"/>
    <col min="24" max="24" width="10.19921875" style="0" customWidth="1"/>
    <col min="25" max="25" width="6.59765625" style="0" customWidth="1"/>
    <col min="26" max="26" width="8.3984375" style="0" customWidth="1"/>
    <col min="27" max="27" width="9.69921875" style="0" customWidth="1"/>
    <col min="28" max="28" width="10.19921875" style="0" customWidth="1"/>
    <col min="29" max="29" width="7.19921875" style="0" customWidth="1"/>
    <col min="30" max="30" width="8.09765625" style="0" customWidth="1"/>
    <col min="31" max="31" width="8.59765625" style="0" customWidth="1"/>
    <col min="32" max="32" width="10.19921875" style="0" customWidth="1"/>
    <col min="33" max="33" width="6.59765625" style="0" customWidth="1"/>
    <col min="34" max="35" width="8.3984375" style="0" customWidth="1"/>
    <col min="36" max="36" width="10.19921875" style="0" customWidth="1"/>
    <col min="37" max="37" width="6.59765625" style="0" customWidth="1"/>
    <col min="38" max="39" width="8.09765625" style="0" customWidth="1"/>
    <col min="40" max="40" width="10.19921875" style="0" customWidth="1"/>
    <col min="41" max="41" width="6.59765625" style="0" customWidth="1"/>
    <col min="42" max="42" width="9" style="0" customWidth="1"/>
    <col min="43" max="43" width="9.5" style="0" customWidth="1"/>
    <col min="44" max="44" width="10.19921875" style="0" customWidth="1"/>
    <col min="45" max="45" width="7.59765625" style="0" customWidth="1"/>
    <col min="46" max="46" width="8.8984375" style="0" customWidth="1"/>
    <col min="47" max="47" width="8.59765625" style="0" customWidth="1"/>
    <col min="48" max="48" width="10.19921875" style="0" customWidth="1"/>
    <col min="49" max="49" width="6.59765625" style="0" customWidth="1"/>
    <col min="50" max="51" width="7.59765625" style="0" customWidth="1"/>
    <col min="52" max="52" width="10.19921875" style="0" customWidth="1"/>
    <col min="53" max="53" width="6.59765625" style="0" customWidth="1"/>
    <col min="54" max="54" width="8.69921875" style="0" customWidth="1"/>
    <col min="55" max="55" width="9.5" style="0" customWidth="1"/>
    <col min="56" max="56" width="10.19921875" style="0" customWidth="1"/>
    <col min="57" max="57" width="7.59765625" style="0" customWidth="1"/>
    <col min="58" max="59" width="8.59765625" style="0" customWidth="1"/>
    <col min="60" max="60" width="10.19921875" style="0" customWidth="1"/>
    <col min="61" max="61" width="6.59765625" style="0" customWidth="1"/>
  </cols>
  <sheetData>
    <row r="1" spans="13:57" ht="15.75">
      <c r="M1" s="4" t="s">
        <v>0</v>
      </c>
      <c r="N1" s="4"/>
      <c r="O1" s="4"/>
      <c r="P1" s="4"/>
      <c r="Q1" s="4"/>
      <c r="Y1" s="4" t="s">
        <v>1</v>
      </c>
      <c r="AC1" s="4"/>
      <c r="AD1" s="4"/>
      <c r="AE1" s="4"/>
      <c r="AF1" s="4"/>
      <c r="AG1" s="4"/>
      <c r="AK1" s="4" t="s">
        <v>2</v>
      </c>
      <c r="AO1" s="4"/>
      <c r="AT1" s="4"/>
      <c r="AU1" s="4"/>
      <c r="AV1" s="4"/>
      <c r="AW1" s="4" t="s">
        <v>3</v>
      </c>
      <c r="BA1" s="4"/>
      <c r="BB1" s="4"/>
      <c r="BC1" s="4"/>
      <c r="BD1" s="4"/>
      <c r="BE1" s="7" t="s">
        <v>4</v>
      </c>
    </row>
    <row r="2" spans="2:58" ht="20.25">
      <c r="B2" s="8" t="s">
        <v>51</v>
      </c>
      <c r="N2" s="8" t="s">
        <v>51</v>
      </c>
      <c r="R2" s="3"/>
      <c r="Z2" s="8" t="s">
        <v>51</v>
      </c>
      <c r="AH2" s="3"/>
      <c r="AL2" s="8" t="s">
        <v>51</v>
      </c>
      <c r="AP2" s="6"/>
      <c r="AX2" s="8" t="s">
        <v>51</v>
      </c>
      <c r="BF2" s="6"/>
    </row>
    <row r="3" spans="1:57" ht="24.75" customHeight="1" thickBot="1">
      <c r="A3" s="2"/>
      <c r="M3" s="1" t="s">
        <v>5</v>
      </c>
      <c r="N3" s="1"/>
      <c r="O3" s="1"/>
      <c r="P3" s="1"/>
      <c r="Q3" s="1"/>
      <c r="Y3" s="1" t="s">
        <v>5</v>
      </c>
      <c r="AC3" s="1"/>
      <c r="AD3" s="1"/>
      <c r="AE3" s="1"/>
      <c r="AF3" s="1"/>
      <c r="AG3" s="1"/>
      <c r="AK3" s="1" t="s">
        <v>5</v>
      </c>
      <c r="AO3" s="1"/>
      <c r="AP3" s="5"/>
      <c r="AT3" s="1"/>
      <c r="AU3" s="1"/>
      <c r="AV3" s="1"/>
      <c r="AW3" s="1" t="s">
        <v>5</v>
      </c>
      <c r="BA3" s="1"/>
      <c r="BB3" s="1"/>
      <c r="BC3" s="1"/>
      <c r="BD3" s="1"/>
      <c r="BE3" s="1" t="s">
        <v>5</v>
      </c>
    </row>
    <row r="4" spans="1:57" ht="15.75">
      <c r="A4" s="37"/>
      <c r="B4" s="38" t="s">
        <v>6</v>
      </c>
      <c r="C4" s="38"/>
      <c r="D4" s="38"/>
      <c r="E4" s="38"/>
      <c r="F4" s="38" t="s">
        <v>7</v>
      </c>
      <c r="G4" s="38"/>
      <c r="H4" s="38"/>
      <c r="I4" s="38"/>
      <c r="J4" s="38" t="s">
        <v>8</v>
      </c>
      <c r="K4" s="38"/>
      <c r="L4" s="38"/>
      <c r="M4" s="38"/>
      <c r="N4" s="38" t="s">
        <v>9</v>
      </c>
      <c r="O4" s="38"/>
      <c r="P4" s="38"/>
      <c r="Q4" s="38"/>
      <c r="R4" s="38" t="s">
        <v>10</v>
      </c>
      <c r="S4" s="38"/>
      <c r="T4" s="38"/>
      <c r="U4" s="38"/>
      <c r="V4" s="38" t="s">
        <v>11</v>
      </c>
      <c r="W4" s="38"/>
      <c r="X4" s="38"/>
      <c r="Y4" s="38"/>
      <c r="Z4" s="38" t="s">
        <v>12</v>
      </c>
      <c r="AA4" s="38"/>
      <c r="AB4" s="38"/>
      <c r="AC4" s="38"/>
      <c r="AD4" s="38" t="s">
        <v>13</v>
      </c>
      <c r="AE4" s="38"/>
      <c r="AF4" s="38"/>
      <c r="AG4" s="38"/>
      <c r="AH4" s="38" t="s">
        <v>14</v>
      </c>
      <c r="AI4" s="38"/>
      <c r="AJ4" s="38"/>
      <c r="AK4" s="38"/>
      <c r="AL4" s="38" t="s">
        <v>15</v>
      </c>
      <c r="AM4" s="38"/>
      <c r="AN4" s="38"/>
      <c r="AO4" s="38"/>
      <c r="AP4" s="38" t="s">
        <v>16</v>
      </c>
      <c r="AQ4" s="38"/>
      <c r="AR4" s="38"/>
      <c r="AS4" s="38"/>
      <c r="AT4" s="38" t="s">
        <v>17</v>
      </c>
      <c r="AU4" s="38"/>
      <c r="AV4" s="38"/>
      <c r="AW4" s="38"/>
      <c r="AX4" s="38" t="s">
        <v>18</v>
      </c>
      <c r="AY4" s="38"/>
      <c r="AZ4" s="38"/>
      <c r="BA4" s="38"/>
      <c r="BB4" s="38" t="s">
        <v>19</v>
      </c>
      <c r="BC4" s="38"/>
      <c r="BD4" s="38"/>
      <c r="BE4" s="39"/>
    </row>
    <row r="5" spans="1:57" ht="15.75">
      <c r="A5" s="40" t="s">
        <v>20</v>
      </c>
      <c r="B5" s="11" t="s">
        <v>21</v>
      </c>
      <c r="C5" s="11" t="s">
        <v>22</v>
      </c>
      <c r="D5" s="11" t="s">
        <v>52</v>
      </c>
      <c r="E5" s="11" t="s">
        <v>23</v>
      </c>
      <c r="F5" s="11" t="s">
        <v>21</v>
      </c>
      <c r="G5" s="11" t="s">
        <v>22</v>
      </c>
      <c r="H5" s="11" t="s">
        <v>52</v>
      </c>
      <c r="I5" s="11" t="s">
        <v>23</v>
      </c>
      <c r="J5" s="11" t="s">
        <v>21</v>
      </c>
      <c r="K5" s="11" t="s">
        <v>22</v>
      </c>
      <c r="L5" s="11" t="s">
        <v>52</v>
      </c>
      <c r="M5" s="11" t="s">
        <v>23</v>
      </c>
      <c r="N5" s="11" t="s">
        <v>21</v>
      </c>
      <c r="O5" s="11" t="s">
        <v>22</v>
      </c>
      <c r="P5" s="11" t="s">
        <v>52</v>
      </c>
      <c r="Q5" s="11" t="s">
        <v>23</v>
      </c>
      <c r="R5" s="11" t="s">
        <v>21</v>
      </c>
      <c r="S5" s="11" t="s">
        <v>22</v>
      </c>
      <c r="T5" s="11" t="s">
        <v>52</v>
      </c>
      <c r="U5" s="11" t="s">
        <v>23</v>
      </c>
      <c r="V5" s="11" t="s">
        <v>21</v>
      </c>
      <c r="W5" s="11" t="s">
        <v>22</v>
      </c>
      <c r="X5" s="11" t="s">
        <v>52</v>
      </c>
      <c r="Y5" s="11" t="s">
        <v>23</v>
      </c>
      <c r="Z5" s="11" t="s">
        <v>21</v>
      </c>
      <c r="AA5" s="11" t="s">
        <v>22</v>
      </c>
      <c r="AB5" s="11" t="s">
        <v>52</v>
      </c>
      <c r="AC5" s="11" t="s">
        <v>23</v>
      </c>
      <c r="AD5" s="11" t="s">
        <v>21</v>
      </c>
      <c r="AE5" s="11" t="s">
        <v>22</v>
      </c>
      <c r="AF5" s="11" t="s">
        <v>52</v>
      </c>
      <c r="AG5" s="11" t="s">
        <v>23</v>
      </c>
      <c r="AH5" s="11" t="s">
        <v>21</v>
      </c>
      <c r="AI5" s="11" t="s">
        <v>22</v>
      </c>
      <c r="AJ5" s="11" t="s">
        <v>52</v>
      </c>
      <c r="AK5" s="11" t="s">
        <v>23</v>
      </c>
      <c r="AL5" s="11" t="s">
        <v>21</v>
      </c>
      <c r="AM5" s="11" t="s">
        <v>22</v>
      </c>
      <c r="AN5" s="11" t="s">
        <v>52</v>
      </c>
      <c r="AO5" s="11" t="s">
        <v>23</v>
      </c>
      <c r="AP5" s="11" t="s">
        <v>21</v>
      </c>
      <c r="AQ5" s="11" t="s">
        <v>22</v>
      </c>
      <c r="AR5" s="11" t="s">
        <v>52</v>
      </c>
      <c r="AS5" s="11" t="s">
        <v>23</v>
      </c>
      <c r="AT5" s="11" t="s">
        <v>21</v>
      </c>
      <c r="AU5" s="11" t="s">
        <v>22</v>
      </c>
      <c r="AV5" s="11" t="s">
        <v>52</v>
      </c>
      <c r="AW5" s="11" t="s">
        <v>23</v>
      </c>
      <c r="AX5" s="11" t="s">
        <v>21</v>
      </c>
      <c r="AY5" s="11" t="s">
        <v>22</v>
      </c>
      <c r="AZ5" s="11" t="s">
        <v>52</v>
      </c>
      <c r="BA5" s="11" t="s">
        <v>23</v>
      </c>
      <c r="BB5" s="11" t="s">
        <v>21</v>
      </c>
      <c r="BC5" s="11" t="s">
        <v>22</v>
      </c>
      <c r="BD5" s="11" t="s">
        <v>52</v>
      </c>
      <c r="BE5" s="41" t="s">
        <v>23</v>
      </c>
    </row>
    <row r="6" spans="1:57" ht="15.75">
      <c r="A6" s="42"/>
      <c r="B6" s="11" t="s">
        <v>24</v>
      </c>
      <c r="C6" s="11" t="s">
        <v>24</v>
      </c>
      <c r="D6" s="11" t="s">
        <v>25</v>
      </c>
      <c r="E6" s="11" t="s">
        <v>26</v>
      </c>
      <c r="F6" s="11" t="s">
        <v>24</v>
      </c>
      <c r="G6" s="11" t="s">
        <v>24</v>
      </c>
      <c r="H6" s="11" t="s">
        <v>25</v>
      </c>
      <c r="I6" s="11" t="s">
        <v>26</v>
      </c>
      <c r="J6" s="11" t="s">
        <v>24</v>
      </c>
      <c r="K6" s="11" t="s">
        <v>24</v>
      </c>
      <c r="L6" s="11" t="s">
        <v>25</v>
      </c>
      <c r="M6" s="11" t="s">
        <v>26</v>
      </c>
      <c r="N6" s="11" t="s">
        <v>24</v>
      </c>
      <c r="O6" s="11" t="s">
        <v>24</v>
      </c>
      <c r="P6" s="11" t="s">
        <v>25</v>
      </c>
      <c r="Q6" s="11" t="s">
        <v>26</v>
      </c>
      <c r="R6" s="11" t="s">
        <v>24</v>
      </c>
      <c r="S6" s="11" t="s">
        <v>24</v>
      </c>
      <c r="T6" s="11" t="s">
        <v>25</v>
      </c>
      <c r="U6" s="11" t="s">
        <v>26</v>
      </c>
      <c r="V6" s="11" t="s">
        <v>24</v>
      </c>
      <c r="W6" s="11" t="s">
        <v>24</v>
      </c>
      <c r="X6" s="11" t="s">
        <v>25</v>
      </c>
      <c r="Y6" s="11" t="s">
        <v>26</v>
      </c>
      <c r="Z6" s="11" t="s">
        <v>24</v>
      </c>
      <c r="AA6" s="11" t="s">
        <v>24</v>
      </c>
      <c r="AB6" s="11" t="s">
        <v>25</v>
      </c>
      <c r="AC6" s="11" t="s">
        <v>26</v>
      </c>
      <c r="AD6" s="11" t="s">
        <v>24</v>
      </c>
      <c r="AE6" s="11" t="s">
        <v>24</v>
      </c>
      <c r="AF6" s="11" t="s">
        <v>25</v>
      </c>
      <c r="AG6" s="11" t="s">
        <v>26</v>
      </c>
      <c r="AH6" s="11" t="s">
        <v>24</v>
      </c>
      <c r="AI6" s="11" t="s">
        <v>24</v>
      </c>
      <c r="AJ6" s="11" t="s">
        <v>25</v>
      </c>
      <c r="AK6" s="11" t="s">
        <v>26</v>
      </c>
      <c r="AL6" s="11" t="s">
        <v>24</v>
      </c>
      <c r="AM6" s="11" t="s">
        <v>24</v>
      </c>
      <c r="AN6" s="11" t="s">
        <v>25</v>
      </c>
      <c r="AO6" s="11" t="s">
        <v>26</v>
      </c>
      <c r="AP6" s="11" t="s">
        <v>24</v>
      </c>
      <c r="AQ6" s="11" t="s">
        <v>24</v>
      </c>
      <c r="AR6" s="11" t="s">
        <v>25</v>
      </c>
      <c r="AS6" s="11" t="s">
        <v>26</v>
      </c>
      <c r="AT6" s="11" t="s">
        <v>24</v>
      </c>
      <c r="AU6" s="11" t="s">
        <v>24</v>
      </c>
      <c r="AV6" s="11" t="s">
        <v>25</v>
      </c>
      <c r="AW6" s="11" t="s">
        <v>26</v>
      </c>
      <c r="AX6" s="11" t="s">
        <v>24</v>
      </c>
      <c r="AY6" s="11" t="s">
        <v>24</v>
      </c>
      <c r="AZ6" s="11" t="s">
        <v>25</v>
      </c>
      <c r="BA6" s="11" t="s">
        <v>26</v>
      </c>
      <c r="BB6" s="11" t="s">
        <v>24</v>
      </c>
      <c r="BC6" s="11" t="s">
        <v>24</v>
      </c>
      <c r="BD6" s="11" t="s">
        <v>25</v>
      </c>
      <c r="BE6" s="41" t="s">
        <v>26</v>
      </c>
    </row>
    <row r="7" spans="1:57" ht="15.75">
      <c r="A7" s="43" t="s">
        <v>27</v>
      </c>
      <c r="B7" s="12">
        <v>300000</v>
      </c>
      <c r="C7" s="12">
        <v>335670</v>
      </c>
      <c r="D7" s="12">
        <v>336966</v>
      </c>
      <c r="E7" s="13">
        <f aca="true" t="shared" si="0" ref="E7:E14">IF(C7=0,0,D7/C7)</f>
        <v>1.0038609348467245</v>
      </c>
      <c r="F7" s="12">
        <v>0</v>
      </c>
      <c r="G7" s="12">
        <v>0</v>
      </c>
      <c r="H7" s="12">
        <v>0</v>
      </c>
      <c r="I7" s="13">
        <f>IF(G7=0,0,H7/G7)</f>
        <v>0</v>
      </c>
      <c r="J7" s="12">
        <v>0</v>
      </c>
      <c r="K7" s="12">
        <v>47950</v>
      </c>
      <c r="L7" s="12">
        <v>43698</v>
      </c>
      <c r="M7" s="13">
        <f>IF(K7=0,0,L7/K7)</f>
        <v>0.9113242961418144</v>
      </c>
      <c r="N7" s="12">
        <v>1086000</v>
      </c>
      <c r="O7" s="12">
        <v>1309575</v>
      </c>
      <c r="P7" s="12">
        <v>1296728</v>
      </c>
      <c r="Q7" s="13">
        <f>IF(O7=0,0,P7/O7)</f>
        <v>0.9901899471202489</v>
      </c>
      <c r="R7" s="12">
        <v>0</v>
      </c>
      <c r="S7" s="12">
        <v>51700</v>
      </c>
      <c r="T7" s="12">
        <v>22600</v>
      </c>
      <c r="U7" s="13">
        <f>IF(S7=0,0,T7/S7)</f>
        <v>0.437137330754352</v>
      </c>
      <c r="V7" s="12">
        <v>0</v>
      </c>
      <c r="W7" s="12">
        <v>0</v>
      </c>
      <c r="X7" s="12">
        <v>0</v>
      </c>
      <c r="Y7" s="13">
        <f>IF(W7=0,0,X7/W7)</f>
        <v>0</v>
      </c>
      <c r="Z7" s="12">
        <v>7000</v>
      </c>
      <c r="AA7" s="12">
        <v>60900</v>
      </c>
      <c r="AB7" s="12">
        <v>57208</v>
      </c>
      <c r="AC7" s="13">
        <f>IF(AA7=0,0,AB7/AA7)</f>
        <v>0.939376026272578</v>
      </c>
      <c r="AD7" s="12">
        <v>40000</v>
      </c>
      <c r="AE7" s="12">
        <v>0</v>
      </c>
      <c r="AF7" s="12">
        <v>0</v>
      </c>
      <c r="AG7" s="13">
        <f>IF(AE7=0,0,AF7/AE7)</f>
        <v>0</v>
      </c>
      <c r="AH7" s="12">
        <v>0</v>
      </c>
      <c r="AI7" s="12">
        <v>0</v>
      </c>
      <c r="AJ7" s="12">
        <v>34050</v>
      </c>
      <c r="AK7" s="13">
        <f>IF(AI7=0,0,AJ7/AI7)</f>
        <v>0</v>
      </c>
      <c r="AL7" s="12">
        <v>0</v>
      </c>
      <c r="AM7" s="12">
        <v>0</v>
      </c>
      <c r="AN7" s="12">
        <v>0</v>
      </c>
      <c r="AO7" s="13">
        <f>IF(AM7=0,0,AN7/AM7)</f>
        <v>0</v>
      </c>
      <c r="AP7" s="12">
        <v>30000</v>
      </c>
      <c r="AQ7" s="12">
        <v>45672</v>
      </c>
      <c r="AR7" s="12">
        <v>54010</v>
      </c>
      <c r="AS7" s="13">
        <f>IF(AQ7=0,0,AR7/AQ7)</f>
        <v>1.1825626204238922</v>
      </c>
      <c r="AT7" s="12">
        <v>0</v>
      </c>
      <c r="AU7" s="12">
        <v>0</v>
      </c>
      <c r="AV7" s="12">
        <v>0</v>
      </c>
      <c r="AW7" s="13">
        <f>IF(AU7=0,0,AV7/AU7)</f>
        <v>0</v>
      </c>
      <c r="AX7" s="12">
        <v>0</v>
      </c>
      <c r="AY7" s="12">
        <v>0</v>
      </c>
      <c r="AZ7" s="12">
        <v>-26196</v>
      </c>
      <c r="BA7" s="13">
        <f>IF(AY7=0,0,AZ7/AY7)</f>
        <v>0</v>
      </c>
      <c r="BB7" s="14">
        <f>+B7+F7+J7+N7+R7+V7+Z7+AD7+AH7+AL7+AP7+AT7+AX7</f>
        <v>1463000</v>
      </c>
      <c r="BC7" s="14">
        <f>+C7+G7+K7+O7+S7+W7+AA7+AE7+AI7+AM7+AQ7+AU7+AY7</f>
        <v>1851467</v>
      </c>
      <c r="BD7" s="14">
        <f>+D7+H7+L7+P7+T7+X7+AB7+AF7+AJ7+AN7+AR7+AV7+AZ7</f>
        <v>1819064</v>
      </c>
      <c r="BE7" s="44">
        <f aca="true" t="shared" si="1" ref="BE7:BE20">IF(BC7=0,0,BD7/BC7)</f>
        <v>0.9824987428887472</v>
      </c>
    </row>
    <row r="8" spans="1:57" ht="15.75">
      <c r="A8" s="45" t="s">
        <v>28</v>
      </c>
      <c r="B8" s="12">
        <v>60000</v>
      </c>
      <c r="C8" s="12">
        <v>60903</v>
      </c>
      <c r="D8" s="12">
        <v>60904</v>
      </c>
      <c r="E8" s="13">
        <f t="shared" si="0"/>
        <v>1.000016419552403</v>
      </c>
      <c r="F8" s="12">
        <v>0</v>
      </c>
      <c r="G8" s="12">
        <v>0</v>
      </c>
      <c r="H8" s="12">
        <v>0</v>
      </c>
      <c r="I8" s="13">
        <f>IF(G8=0,0,H8/G8)</f>
        <v>0</v>
      </c>
      <c r="J8" s="12">
        <v>0</v>
      </c>
      <c r="K8" s="12">
        <v>10682</v>
      </c>
      <c r="L8" s="12">
        <v>7499</v>
      </c>
      <c r="M8" s="13">
        <f>IF(K8=0,0,L8/K8)</f>
        <v>0.7020220932409661</v>
      </c>
      <c r="N8" s="12">
        <v>569010</v>
      </c>
      <c r="O8" s="12">
        <v>636574</v>
      </c>
      <c r="P8" s="12">
        <v>627069</v>
      </c>
      <c r="Q8" s="13">
        <f>IF(O8=0,0,P8/O8)</f>
        <v>0.9850685073534263</v>
      </c>
      <c r="R8" s="12">
        <v>0</v>
      </c>
      <c r="S8" s="12">
        <v>16574</v>
      </c>
      <c r="T8" s="12">
        <v>574</v>
      </c>
      <c r="U8" s="13">
        <f>IF(S8=0,0,T8/S8)</f>
        <v>0.0346325570170146</v>
      </c>
      <c r="V8" s="12">
        <v>0</v>
      </c>
      <c r="W8" s="12">
        <v>0</v>
      </c>
      <c r="X8" s="12">
        <v>0</v>
      </c>
      <c r="Y8" s="13">
        <f>IF(W8=0,0,X8/W8)</f>
        <v>0</v>
      </c>
      <c r="Z8" s="12">
        <v>0</v>
      </c>
      <c r="AA8" s="12">
        <v>1741</v>
      </c>
      <c r="AB8" s="12">
        <v>1741</v>
      </c>
      <c r="AC8" s="13">
        <f>IF(AA8=0,0,AB8/AA8)</f>
        <v>1</v>
      </c>
      <c r="AD8" s="12">
        <v>3000</v>
      </c>
      <c r="AE8" s="12">
        <v>3477</v>
      </c>
      <c r="AF8" s="12">
        <v>3477</v>
      </c>
      <c r="AG8" s="13">
        <f>IF(AE8=0,0,AF8/AE8)</f>
        <v>1</v>
      </c>
      <c r="AH8" s="12">
        <v>0</v>
      </c>
      <c r="AI8" s="12">
        <v>0</v>
      </c>
      <c r="AJ8" s="12">
        <v>9903</v>
      </c>
      <c r="AK8" s="13">
        <f>IF(AI8=0,0,AJ8/AI8)</f>
        <v>0</v>
      </c>
      <c r="AL8" s="12">
        <v>0</v>
      </c>
      <c r="AM8" s="12">
        <v>0</v>
      </c>
      <c r="AN8" s="12">
        <v>0</v>
      </c>
      <c r="AO8" s="13">
        <f>IF(AM8=0,0,AN8/AM8)</f>
        <v>0</v>
      </c>
      <c r="AP8" s="12">
        <v>14826</v>
      </c>
      <c r="AQ8" s="12">
        <v>25319</v>
      </c>
      <c r="AR8" s="12">
        <v>25319</v>
      </c>
      <c r="AS8" s="13">
        <f>IF(AQ8=0,0,AR8/AQ8)</f>
        <v>1</v>
      </c>
      <c r="AT8" s="12">
        <v>0</v>
      </c>
      <c r="AU8" s="12">
        <v>0</v>
      </c>
      <c r="AV8" s="12">
        <v>0</v>
      </c>
      <c r="AW8" s="13">
        <f>IF(AU8=0,0,AV8/AU8)</f>
        <v>0</v>
      </c>
      <c r="AX8" s="12">
        <v>0</v>
      </c>
      <c r="AY8" s="12">
        <v>0</v>
      </c>
      <c r="AZ8" s="12">
        <v>70</v>
      </c>
      <c r="BA8" s="13">
        <f>IF(AY8=0,0,AZ8/AY8)</f>
        <v>0</v>
      </c>
      <c r="BB8" s="14">
        <f aca="true" t="shared" si="2" ref="BB8:BB30">+B8+F8+J8+N8+R8+V8+Z8+AD8+AH8+AL8+AP8+AT8+AX8</f>
        <v>646836</v>
      </c>
      <c r="BC8" s="14">
        <f aca="true" t="shared" si="3" ref="BC8:BC30">+C8+G8+K8+O8+S8+W8+AA8+AE8+AI8+AM8+AQ8+AU8+AY8</f>
        <v>755270</v>
      </c>
      <c r="BD8" s="14">
        <f aca="true" t="shared" si="4" ref="BD8:BD30">+D8+H8+L8+P8+T8+X8+AB8+AF8+AJ8+AN8+AR8+AV8+AZ8</f>
        <v>736556</v>
      </c>
      <c r="BE8" s="44">
        <f t="shared" si="1"/>
        <v>0.9752221060018271</v>
      </c>
    </row>
    <row r="9" spans="1:57" ht="15.75">
      <c r="A9" s="43" t="s">
        <v>29</v>
      </c>
      <c r="B9" s="12">
        <v>130000</v>
      </c>
      <c r="C9" s="12">
        <v>183038</v>
      </c>
      <c r="D9" s="12">
        <v>183043</v>
      </c>
      <c r="E9" s="13">
        <f t="shared" si="0"/>
        <v>1.0000273167320448</v>
      </c>
      <c r="F9" s="12">
        <v>0</v>
      </c>
      <c r="G9" s="12">
        <v>0</v>
      </c>
      <c r="H9" s="12">
        <v>0</v>
      </c>
      <c r="I9" s="13">
        <f>IF(G9=0,0,H9/G9)</f>
        <v>0</v>
      </c>
      <c r="J9" s="12">
        <v>0</v>
      </c>
      <c r="K9" s="12">
        <v>19820</v>
      </c>
      <c r="L9" s="12">
        <v>19820</v>
      </c>
      <c r="M9" s="13">
        <f>IF(K9=0,0,L9/K9)</f>
        <v>1</v>
      </c>
      <c r="N9" s="12">
        <v>692316</v>
      </c>
      <c r="O9" s="12">
        <v>953751</v>
      </c>
      <c r="P9" s="12">
        <v>967305</v>
      </c>
      <c r="Q9" s="13">
        <f>IF(O9=0,0,P9/O9)</f>
        <v>1.01421125639711</v>
      </c>
      <c r="R9" s="12">
        <v>0</v>
      </c>
      <c r="S9" s="12">
        <v>5704</v>
      </c>
      <c r="T9" s="12">
        <v>1204</v>
      </c>
      <c r="U9" s="13">
        <f>IF(S9=0,0,T9/S9)</f>
        <v>0.21107994389901824</v>
      </c>
      <c r="V9" s="12">
        <v>0</v>
      </c>
      <c r="W9" s="12">
        <v>0</v>
      </c>
      <c r="X9" s="12">
        <v>0</v>
      </c>
      <c r="Y9" s="13">
        <f>IF(W9=0,0,X9/W9)</f>
        <v>0</v>
      </c>
      <c r="Z9" s="12">
        <v>0</v>
      </c>
      <c r="AA9" s="12">
        <v>23504</v>
      </c>
      <c r="AB9" s="12">
        <v>23504</v>
      </c>
      <c r="AC9" s="13">
        <f>IF(AA9=0,0,AB9/AA9)</f>
        <v>1</v>
      </c>
      <c r="AD9" s="12">
        <v>0</v>
      </c>
      <c r="AE9" s="12">
        <v>0</v>
      </c>
      <c r="AF9" s="12">
        <v>0</v>
      </c>
      <c r="AG9" s="13">
        <f>IF(AE9=0,0,AF9/AE9)</f>
        <v>0</v>
      </c>
      <c r="AH9" s="12">
        <v>0</v>
      </c>
      <c r="AI9" s="12">
        <v>0</v>
      </c>
      <c r="AJ9" s="12">
        <v>61876</v>
      </c>
      <c r="AK9" s="13">
        <f>IF(AI9=0,0,AJ9/AI9)</f>
        <v>0</v>
      </c>
      <c r="AL9" s="12">
        <v>0</v>
      </c>
      <c r="AM9" s="12">
        <v>0</v>
      </c>
      <c r="AN9" s="12">
        <v>0</v>
      </c>
      <c r="AO9" s="13">
        <f>IF(AM9=0,0,AN9/AM9)</f>
        <v>0</v>
      </c>
      <c r="AP9" s="12">
        <v>20000</v>
      </c>
      <c r="AQ9" s="12">
        <v>47308</v>
      </c>
      <c r="AR9" s="12">
        <v>47308</v>
      </c>
      <c r="AS9" s="13">
        <f>IF(AQ9=0,0,AR9/AQ9)</f>
        <v>1</v>
      </c>
      <c r="AT9" s="12">
        <v>0</v>
      </c>
      <c r="AU9" s="12">
        <v>0</v>
      </c>
      <c r="AV9" s="12">
        <v>0</v>
      </c>
      <c r="AW9" s="13">
        <f>IF(AU9=0,0,AV9/AU9)</f>
        <v>0</v>
      </c>
      <c r="AX9" s="12">
        <v>0</v>
      </c>
      <c r="AY9" s="12">
        <v>0</v>
      </c>
      <c r="AZ9" s="12">
        <v>-71592</v>
      </c>
      <c r="BA9" s="13">
        <f>IF(AY9=0,0,AZ9/AY9)</f>
        <v>0</v>
      </c>
      <c r="BB9" s="14">
        <f t="shared" si="2"/>
        <v>842316</v>
      </c>
      <c r="BC9" s="14">
        <f t="shared" si="3"/>
        <v>1233125</v>
      </c>
      <c r="BD9" s="14">
        <f t="shared" si="4"/>
        <v>1232468</v>
      </c>
      <c r="BE9" s="44">
        <f t="shared" si="1"/>
        <v>0.9994672072985301</v>
      </c>
    </row>
    <row r="10" spans="1:57" ht="15.75">
      <c r="A10" s="45" t="s">
        <v>30</v>
      </c>
      <c r="B10" s="12">
        <v>700000</v>
      </c>
      <c r="C10" s="12">
        <v>867855</v>
      </c>
      <c r="D10" s="12">
        <v>867855</v>
      </c>
      <c r="E10" s="13">
        <f t="shared" si="0"/>
        <v>1</v>
      </c>
      <c r="F10" s="12">
        <v>0</v>
      </c>
      <c r="G10" s="12">
        <v>0</v>
      </c>
      <c r="H10" s="12">
        <v>0</v>
      </c>
      <c r="I10" s="13">
        <f>IF(G10=0,0,H10/G10)</f>
        <v>0</v>
      </c>
      <c r="J10" s="12">
        <v>0</v>
      </c>
      <c r="K10" s="12">
        <v>11172</v>
      </c>
      <c r="L10" s="12">
        <v>11172</v>
      </c>
      <c r="M10" s="13">
        <f>IF(K10=0,0,L10/K10)</f>
        <v>1</v>
      </c>
      <c r="N10" s="12">
        <v>10000</v>
      </c>
      <c r="O10" s="12">
        <v>542207</v>
      </c>
      <c r="P10" s="12">
        <v>532207</v>
      </c>
      <c r="Q10" s="13">
        <f>IF(O10=0,0,P10/O10)</f>
        <v>0.9815568592806806</v>
      </c>
      <c r="R10" s="12">
        <v>0</v>
      </c>
      <c r="S10" s="12">
        <v>141042</v>
      </c>
      <c r="T10" s="12">
        <v>141042</v>
      </c>
      <c r="U10" s="13">
        <f>IF(S10=0,0,T10/S10)</f>
        <v>1</v>
      </c>
      <c r="V10" s="12">
        <v>0</v>
      </c>
      <c r="W10" s="12">
        <v>0</v>
      </c>
      <c r="X10" s="12">
        <v>0</v>
      </c>
      <c r="Y10" s="13">
        <f>IF(W10=0,0,X10/W10)</f>
        <v>0</v>
      </c>
      <c r="Z10" s="12">
        <v>8600000</v>
      </c>
      <c r="AA10" s="12">
        <v>9497531</v>
      </c>
      <c r="AB10" s="12">
        <v>9497531</v>
      </c>
      <c r="AC10" s="13">
        <f>IF(AA10=0,0,AB10/AA10)</f>
        <v>1</v>
      </c>
      <c r="AD10" s="12">
        <v>100000</v>
      </c>
      <c r="AE10" s="12">
        <v>100536</v>
      </c>
      <c r="AF10" s="12">
        <v>100536</v>
      </c>
      <c r="AG10" s="13">
        <f>IF(AE10=0,0,AF10/AE10)</f>
        <v>1</v>
      </c>
      <c r="AH10" s="12">
        <v>0</v>
      </c>
      <c r="AI10" s="12">
        <v>0</v>
      </c>
      <c r="AJ10" s="12">
        <v>315</v>
      </c>
      <c r="AK10" s="13">
        <f>IF(AI10=0,0,AJ10/AI10)</f>
        <v>0</v>
      </c>
      <c r="AL10" s="12">
        <v>0</v>
      </c>
      <c r="AM10" s="12">
        <v>0</v>
      </c>
      <c r="AN10" s="12">
        <v>0</v>
      </c>
      <c r="AO10" s="13">
        <f>IF(AM10=0,0,AN10/AM10)</f>
        <v>0</v>
      </c>
      <c r="AP10" s="12">
        <v>500000</v>
      </c>
      <c r="AQ10" s="12">
        <v>483980</v>
      </c>
      <c r="AR10" s="12">
        <v>483980</v>
      </c>
      <c r="AS10" s="13">
        <f>IF(AQ10=0,0,AR10/AQ10)</f>
        <v>1</v>
      </c>
      <c r="AT10" s="12">
        <v>0</v>
      </c>
      <c r="AU10" s="12">
        <v>0</v>
      </c>
      <c r="AV10" s="12">
        <v>0</v>
      </c>
      <c r="AW10" s="13">
        <f>IF(AU10=0,0,AV10/AU10)</f>
        <v>0</v>
      </c>
      <c r="AX10" s="12">
        <v>0</v>
      </c>
      <c r="AY10" s="12">
        <v>0</v>
      </c>
      <c r="AZ10" s="12">
        <v>-10349</v>
      </c>
      <c r="BA10" s="13">
        <f>IF(AY10=0,0,AZ10/AY10)</f>
        <v>0</v>
      </c>
      <c r="BB10" s="14">
        <f t="shared" si="2"/>
        <v>9910000</v>
      </c>
      <c r="BC10" s="14">
        <f t="shared" si="3"/>
        <v>11644323</v>
      </c>
      <c r="BD10" s="14">
        <f t="shared" si="4"/>
        <v>11624289</v>
      </c>
      <c r="BE10" s="44">
        <f t="shared" si="1"/>
        <v>0.9982795049570508</v>
      </c>
    </row>
    <row r="11" spans="1:57" ht="15.75">
      <c r="A11" s="45" t="s">
        <v>31</v>
      </c>
      <c r="B11" s="12">
        <v>98715</v>
      </c>
      <c r="C11" s="12">
        <v>123065</v>
      </c>
      <c r="D11" s="12">
        <v>127263</v>
      </c>
      <c r="E11" s="13">
        <f t="shared" si="0"/>
        <v>1.03411205460529</v>
      </c>
      <c r="F11" s="12">
        <v>0</v>
      </c>
      <c r="G11" s="12">
        <v>0</v>
      </c>
      <c r="H11" s="12">
        <v>0</v>
      </c>
      <c r="I11" s="13">
        <f>IF(G11=0,0,H11/G11)</f>
        <v>0</v>
      </c>
      <c r="J11" s="12">
        <v>0</v>
      </c>
      <c r="K11" s="12">
        <v>0</v>
      </c>
      <c r="L11" s="12">
        <v>0</v>
      </c>
      <c r="M11" s="13">
        <f>IF(K11=0,0,L11/K11)</f>
        <v>0</v>
      </c>
      <c r="N11" s="12">
        <v>993345</v>
      </c>
      <c r="O11" s="12">
        <v>1179728</v>
      </c>
      <c r="P11" s="12">
        <v>1106788</v>
      </c>
      <c r="Q11" s="13">
        <f>IF(O11=0,0,P11/O11)</f>
        <v>0.93817218884353</v>
      </c>
      <c r="R11" s="12">
        <v>0</v>
      </c>
      <c r="S11" s="12">
        <v>18625</v>
      </c>
      <c r="T11" s="12">
        <v>15115</v>
      </c>
      <c r="U11" s="13">
        <f>IF(S11=0,0,T11/S11)</f>
        <v>0.8115436241610738</v>
      </c>
      <c r="V11" s="12">
        <v>0</v>
      </c>
      <c r="W11" s="12">
        <v>0</v>
      </c>
      <c r="X11" s="12">
        <v>0</v>
      </c>
      <c r="Y11" s="13">
        <f>IF(W11=0,0,X11/W11)</f>
        <v>0</v>
      </c>
      <c r="Z11" s="12">
        <v>20900</v>
      </c>
      <c r="AA11" s="12">
        <v>59600</v>
      </c>
      <c r="AB11" s="12">
        <v>55401</v>
      </c>
      <c r="AC11" s="13">
        <f>IF(AA11=0,0,AB11/AA11)</f>
        <v>0.9295469798657718</v>
      </c>
      <c r="AD11" s="12">
        <v>0</v>
      </c>
      <c r="AE11" s="12">
        <v>2300</v>
      </c>
      <c r="AF11" s="12">
        <v>2300</v>
      </c>
      <c r="AG11" s="13">
        <f>IF(AE11=0,0,AF11/AE11)</f>
        <v>1</v>
      </c>
      <c r="AH11" s="12">
        <v>0</v>
      </c>
      <c r="AI11" s="12">
        <v>0</v>
      </c>
      <c r="AJ11" s="12">
        <v>18280</v>
      </c>
      <c r="AK11" s="13">
        <f>IF(AI11=0,0,AJ11/AI11)</f>
        <v>0</v>
      </c>
      <c r="AL11" s="12">
        <v>0</v>
      </c>
      <c r="AM11" s="12">
        <v>0</v>
      </c>
      <c r="AN11" s="12">
        <v>0</v>
      </c>
      <c r="AO11" s="13">
        <f>IF(AM11=0,0,AN11/AM11)</f>
        <v>0</v>
      </c>
      <c r="AP11" s="12">
        <v>11887</v>
      </c>
      <c r="AQ11" s="12">
        <v>9684</v>
      </c>
      <c r="AR11" s="12">
        <v>9684</v>
      </c>
      <c r="AS11" s="13">
        <f>IF(AQ11=0,0,AR11/AQ11)</f>
        <v>1</v>
      </c>
      <c r="AT11" s="12">
        <v>0</v>
      </c>
      <c r="AU11" s="12">
        <v>0</v>
      </c>
      <c r="AV11" s="12">
        <v>0</v>
      </c>
      <c r="AW11" s="13">
        <f>IF(AU11=0,0,AV11/AU11)</f>
        <v>0</v>
      </c>
      <c r="AX11" s="12">
        <v>0</v>
      </c>
      <c r="AY11" s="12">
        <v>0</v>
      </c>
      <c r="AZ11" s="12">
        <v>-19591</v>
      </c>
      <c r="BA11" s="13">
        <f>IF(AY11=0,0,AZ11/AY11)</f>
        <v>0</v>
      </c>
      <c r="BB11" s="14">
        <f t="shared" si="2"/>
        <v>1124847</v>
      </c>
      <c r="BC11" s="14">
        <f t="shared" si="3"/>
        <v>1393002</v>
      </c>
      <c r="BD11" s="14">
        <f t="shared" si="4"/>
        <v>1315240</v>
      </c>
      <c r="BE11" s="44">
        <f t="shared" si="1"/>
        <v>0.9441766774204201</v>
      </c>
    </row>
    <row r="12" spans="1:57" ht="15.75">
      <c r="A12" s="45" t="s">
        <v>32</v>
      </c>
      <c r="B12" s="12">
        <v>588728</v>
      </c>
      <c r="C12" s="12">
        <v>590956</v>
      </c>
      <c r="D12" s="12">
        <v>582115</v>
      </c>
      <c r="E12" s="13">
        <f t="shared" si="0"/>
        <v>0.9850394953262172</v>
      </c>
      <c r="F12" s="12">
        <v>0</v>
      </c>
      <c r="G12" s="12">
        <v>0</v>
      </c>
      <c r="H12" s="12">
        <v>0</v>
      </c>
      <c r="I12" s="13">
        <f aca="true" t="shared" si="5" ref="I12:I26">IF(G12=0,0,H12/G12)</f>
        <v>0</v>
      </c>
      <c r="J12" s="12">
        <v>0</v>
      </c>
      <c r="K12" s="12">
        <v>0</v>
      </c>
      <c r="L12" s="12">
        <v>0</v>
      </c>
      <c r="M12" s="13">
        <f aca="true" t="shared" si="6" ref="M12:M26">IF(K12=0,0,L12/K12)</f>
        <v>0</v>
      </c>
      <c r="N12" s="12">
        <v>881148</v>
      </c>
      <c r="O12" s="12">
        <v>1003562</v>
      </c>
      <c r="P12" s="12">
        <v>916392</v>
      </c>
      <c r="Q12" s="13">
        <f aca="true" t="shared" si="7" ref="Q12:Q26">IF(O12=0,0,P12/O12)</f>
        <v>0.9131393974662253</v>
      </c>
      <c r="R12" s="12">
        <v>0</v>
      </c>
      <c r="S12" s="12">
        <v>4000</v>
      </c>
      <c r="T12" s="12">
        <v>0</v>
      </c>
      <c r="U12" s="13">
        <f aca="true" t="shared" si="8" ref="U12:U26">IF(S12=0,0,T12/S12)</f>
        <v>0</v>
      </c>
      <c r="V12" s="12">
        <v>0</v>
      </c>
      <c r="W12" s="12">
        <v>0</v>
      </c>
      <c r="X12" s="12">
        <v>0</v>
      </c>
      <c r="Y12" s="13">
        <f aca="true" t="shared" si="9" ref="Y12:Y25">IF(W12=0,0,X12/W12)</f>
        <v>0</v>
      </c>
      <c r="Z12" s="12">
        <v>0</v>
      </c>
      <c r="AA12" s="12">
        <v>2062</v>
      </c>
      <c r="AB12" s="12">
        <v>3917</v>
      </c>
      <c r="AC12" s="13">
        <f aca="true" t="shared" si="10" ref="AC12:AC26">IF(AA12=0,0,AB12/AA12)</f>
        <v>1.899612027158099</v>
      </c>
      <c r="AD12" s="12">
        <v>0</v>
      </c>
      <c r="AE12" s="12">
        <v>0</v>
      </c>
      <c r="AF12" s="12">
        <v>0</v>
      </c>
      <c r="AG12" s="13">
        <f aca="true" t="shared" si="11" ref="AG12:AG26">IF(AE12=0,0,AF12/AE12)</f>
        <v>0</v>
      </c>
      <c r="AH12" s="12">
        <v>0</v>
      </c>
      <c r="AI12" s="12">
        <v>0</v>
      </c>
      <c r="AJ12" s="12">
        <v>49526</v>
      </c>
      <c r="AK12" s="13">
        <f aca="true" t="shared" si="12" ref="AK12:AK26">IF(AI12=0,0,AJ12/AI12)</f>
        <v>0</v>
      </c>
      <c r="AL12" s="12">
        <v>0</v>
      </c>
      <c r="AM12" s="12">
        <v>0</v>
      </c>
      <c r="AN12" s="12">
        <v>0</v>
      </c>
      <c r="AO12" s="13">
        <f aca="true" t="shared" si="13" ref="AO12:AO26">IF(AM12=0,0,AN12/AM12)</f>
        <v>0</v>
      </c>
      <c r="AP12" s="12">
        <v>73544</v>
      </c>
      <c r="AQ12" s="12">
        <v>82322</v>
      </c>
      <c r="AR12" s="12">
        <v>82322</v>
      </c>
      <c r="AS12" s="13">
        <f aca="true" t="shared" si="14" ref="AS12:AS26">IF(AQ12=0,0,AR12/AQ12)</f>
        <v>1</v>
      </c>
      <c r="AT12" s="12">
        <v>0</v>
      </c>
      <c r="AU12" s="12">
        <v>0</v>
      </c>
      <c r="AV12" s="12">
        <v>0</v>
      </c>
      <c r="AW12" s="13">
        <f aca="true" t="shared" si="15" ref="AW12:AW26">IF(AU12=0,0,AV12/AU12)</f>
        <v>0</v>
      </c>
      <c r="AX12" s="12">
        <v>0</v>
      </c>
      <c r="AY12" s="12">
        <v>0</v>
      </c>
      <c r="AZ12" s="12">
        <v>363</v>
      </c>
      <c r="BA12" s="13">
        <f aca="true" t="shared" si="16" ref="BA12:BA26">IF(AY12=0,0,AZ12/AY12)</f>
        <v>0</v>
      </c>
      <c r="BB12" s="14">
        <f t="shared" si="2"/>
        <v>1543420</v>
      </c>
      <c r="BC12" s="14">
        <f t="shared" si="3"/>
        <v>1682902</v>
      </c>
      <c r="BD12" s="14">
        <f t="shared" si="4"/>
        <v>1634635</v>
      </c>
      <c r="BE12" s="44">
        <f t="shared" si="1"/>
        <v>0.9713191855497231</v>
      </c>
    </row>
    <row r="13" spans="1:57" ht="15.75">
      <c r="A13" s="45" t="s">
        <v>33</v>
      </c>
      <c r="B13" s="12">
        <v>0</v>
      </c>
      <c r="C13" s="12">
        <v>0</v>
      </c>
      <c r="D13" s="12">
        <v>0</v>
      </c>
      <c r="E13" s="13">
        <f t="shared" si="0"/>
        <v>0</v>
      </c>
      <c r="F13" s="12">
        <v>0</v>
      </c>
      <c r="G13" s="12">
        <v>0</v>
      </c>
      <c r="H13" s="12">
        <v>0</v>
      </c>
      <c r="I13" s="13">
        <f t="shared" si="5"/>
        <v>0</v>
      </c>
      <c r="J13" s="12">
        <v>0</v>
      </c>
      <c r="K13" s="12">
        <v>0</v>
      </c>
      <c r="L13" s="12">
        <v>0</v>
      </c>
      <c r="M13" s="13">
        <f t="shared" si="6"/>
        <v>0</v>
      </c>
      <c r="N13" s="12">
        <v>0</v>
      </c>
      <c r="O13" s="12">
        <v>0</v>
      </c>
      <c r="P13" s="12">
        <v>0</v>
      </c>
      <c r="Q13" s="13">
        <f t="shared" si="7"/>
        <v>0</v>
      </c>
      <c r="R13" s="12">
        <v>0</v>
      </c>
      <c r="S13" s="12">
        <v>0</v>
      </c>
      <c r="T13" s="12">
        <v>0</v>
      </c>
      <c r="U13" s="13">
        <f t="shared" si="8"/>
        <v>0</v>
      </c>
      <c r="V13" s="12">
        <v>0</v>
      </c>
      <c r="W13" s="12">
        <v>0</v>
      </c>
      <c r="X13" s="12">
        <v>0</v>
      </c>
      <c r="Y13" s="13">
        <f t="shared" si="9"/>
        <v>0</v>
      </c>
      <c r="Z13" s="12">
        <v>0</v>
      </c>
      <c r="AA13" s="12">
        <v>0</v>
      </c>
      <c r="AB13" s="12">
        <v>0</v>
      </c>
      <c r="AC13" s="13">
        <f t="shared" si="10"/>
        <v>0</v>
      </c>
      <c r="AD13" s="12">
        <v>0</v>
      </c>
      <c r="AE13" s="12">
        <v>0</v>
      </c>
      <c r="AF13" s="12">
        <v>0</v>
      </c>
      <c r="AG13" s="13">
        <f t="shared" si="11"/>
        <v>0</v>
      </c>
      <c r="AH13" s="12">
        <v>0</v>
      </c>
      <c r="AI13" s="12">
        <v>0</v>
      </c>
      <c r="AJ13" s="12">
        <v>0</v>
      </c>
      <c r="AK13" s="13">
        <f t="shared" si="12"/>
        <v>0</v>
      </c>
      <c r="AL13" s="12">
        <v>0</v>
      </c>
      <c r="AM13" s="12">
        <v>0</v>
      </c>
      <c r="AN13" s="12">
        <v>0</v>
      </c>
      <c r="AO13" s="13">
        <f t="shared" si="13"/>
        <v>0</v>
      </c>
      <c r="AP13" s="12">
        <v>0</v>
      </c>
      <c r="AQ13" s="12">
        <v>0</v>
      </c>
      <c r="AR13" s="12">
        <v>0</v>
      </c>
      <c r="AS13" s="13">
        <f t="shared" si="14"/>
        <v>0</v>
      </c>
      <c r="AT13" s="12">
        <v>0</v>
      </c>
      <c r="AU13" s="12">
        <v>0</v>
      </c>
      <c r="AV13" s="12">
        <v>0</v>
      </c>
      <c r="AW13" s="13">
        <f t="shared" si="15"/>
        <v>0</v>
      </c>
      <c r="AX13" s="12">
        <v>0</v>
      </c>
      <c r="AY13" s="12">
        <v>0</v>
      </c>
      <c r="AZ13" s="12">
        <v>0</v>
      </c>
      <c r="BA13" s="13">
        <f t="shared" si="16"/>
        <v>0</v>
      </c>
      <c r="BB13" s="14">
        <f t="shared" si="2"/>
        <v>0</v>
      </c>
      <c r="BC13" s="14">
        <f t="shared" si="3"/>
        <v>0</v>
      </c>
      <c r="BD13" s="14">
        <f t="shared" si="4"/>
        <v>0</v>
      </c>
      <c r="BE13" s="44">
        <f t="shared" si="1"/>
        <v>0</v>
      </c>
    </row>
    <row r="14" spans="1:57" ht="15.75">
      <c r="A14" s="46" t="s">
        <v>34</v>
      </c>
      <c r="B14" s="12">
        <v>0</v>
      </c>
      <c r="C14" s="12">
        <v>0</v>
      </c>
      <c r="D14" s="12">
        <v>0</v>
      </c>
      <c r="E14" s="13">
        <f t="shared" si="0"/>
        <v>0</v>
      </c>
      <c r="F14" s="12">
        <v>0</v>
      </c>
      <c r="G14" s="12">
        <v>0</v>
      </c>
      <c r="H14" s="12">
        <v>0</v>
      </c>
      <c r="I14" s="13">
        <f t="shared" si="5"/>
        <v>0</v>
      </c>
      <c r="J14" s="12">
        <v>0</v>
      </c>
      <c r="K14" s="12">
        <v>0</v>
      </c>
      <c r="L14" s="12">
        <v>0</v>
      </c>
      <c r="M14" s="13">
        <f t="shared" si="6"/>
        <v>0</v>
      </c>
      <c r="N14" s="12">
        <v>0</v>
      </c>
      <c r="O14" s="12">
        <v>0</v>
      </c>
      <c r="P14" s="12">
        <v>0</v>
      </c>
      <c r="Q14" s="13">
        <f t="shared" si="7"/>
        <v>0</v>
      </c>
      <c r="R14" s="12">
        <v>0</v>
      </c>
      <c r="S14" s="12">
        <v>0</v>
      </c>
      <c r="T14" s="12">
        <v>0</v>
      </c>
      <c r="U14" s="13">
        <f t="shared" si="8"/>
        <v>0</v>
      </c>
      <c r="V14" s="12">
        <v>0</v>
      </c>
      <c r="W14" s="12">
        <v>0</v>
      </c>
      <c r="X14" s="12">
        <v>0</v>
      </c>
      <c r="Y14" s="13">
        <f t="shared" si="9"/>
        <v>0</v>
      </c>
      <c r="Z14" s="12">
        <v>0</v>
      </c>
      <c r="AA14" s="12">
        <v>0</v>
      </c>
      <c r="AB14" s="12">
        <v>0</v>
      </c>
      <c r="AC14" s="13">
        <f t="shared" si="10"/>
        <v>0</v>
      </c>
      <c r="AD14" s="12">
        <v>0</v>
      </c>
      <c r="AE14" s="12">
        <v>0</v>
      </c>
      <c r="AF14" s="12">
        <v>0</v>
      </c>
      <c r="AG14" s="13">
        <f t="shared" si="11"/>
        <v>0</v>
      </c>
      <c r="AH14" s="12">
        <v>0</v>
      </c>
      <c r="AI14" s="12">
        <v>0</v>
      </c>
      <c r="AJ14" s="12">
        <v>0</v>
      </c>
      <c r="AK14" s="13">
        <f t="shared" si="12"/>
        <v>0</v>
      </c>
      <c r="AL14" s="12">
        <v>0</v>
      </c>
      <c r="AM14" s="12">
        <v>0</v>
      </c>
      <c r="AN14" s="12">
        <v>0</v>
      </c>
      <c r="AO14" s="13">
        <f t="shared" si="13"/>
        <v>0</v>
      </c>
      <c r="AP14" s="12">
        <v>0</v>
      </c>
      <c r="AQ14" s="12">
        <v>0</v>
      </c>
      <c r="AR14" s="12">
        <v>0</v>
      </c>
      <c r="AS14" s="13">
        <f t="shared" si="14"/>
        <v>0</v>
      </c>
      <c r="AT14" s="12">
        <v>0</v>
      </c>
      <c r="AU14" s="12">
        <v>0</v>
      </c>
      <c r="AV14" s="12">
        <v>0</v>
      </c>
      <c r="AW14" s="13">
        <f t="shared" si="15"/>
        <v>0</v>
      </c>
      <c r="AX14" s="12">
        <v>0</v>
      </c>
      <c r="AY14" s="12">
        <v>0</v>
      </c>
      <c r="AZ14" s="12">
        <v>0</v>
      </c>
      <c r="BA14" s="13">
        <f t="shared" si="16"/>
        <v>0</v>
      </c>
      <c r="BB14" s="14">
        <f t="shared" si="2"/>
        <v>0</v>
      </c>
      <c r="BC14" s="14">
        <f t="shared" si="3"/>
        <v>0</v>
      </c>
      <c r="BD14" s="14">
        <f t="shared" si="4"/>
        <v>0</v>
      </c>
      <c r="BE14" s="44">
        <f t="shared" si="1"/>
        <v>0</v>
      </c>
    </row>
    <row r="15" spans="1:57" ht="15.75">
      <c r="A15" s="46" t="s">
        <v>35</v>
      </c>
      <c r="B15" s="12">
        <v>0</v>
      </c>
      <c r="C15" s="12">
        <v>0</v>
      </c>
      <c r="D15" s="12">
        <v>0</v>
      </c>
      <c r="E15" s="13">
        <f aca="true" t="shared" si="17" ref="E15:E30">IF(C15=0,0,D15/C15)</f>
        <v>0</v>
      </c>
      <c r="F15" s="12">
        <v>0</v>
      </c>
      <c r="G15" s="12">
        <v>0</v>
      </c>
      <c r="H15" s="12">
        <v>0</v>
      </c>
      <c r="I15" s="13">
        <f t="shared" si="5"/>
        <v>0</v>
      </c>
      <c r="J15" s="12">
        <v>0</v>
      </c>
      <c r="K15" s="12">
        <v>0</v>
      </c>
      <c r="L15" s="12">
        <v>0</v>
      </c>
      <c r="M15" s="13">
        <f t="shared" si="6"/>
        <v>0</v>
      </c>
      <c r="N15" s="12">
        <v>0</v>
      </c>
      <c r="O15" s="12">
        <v>0</v>
      </c>
      <c r="P15" s="12">
        <v>0</v>
      </c>
      <c r="Q15" s="13">
        <f t="shared" si="7"/>
        <v>0</v>
      </c>
      <c r="R15" s="12">
        <v>0</v>
      </c>
      <c r="S15" s="12">
        <v>0</v>
      </c>
      <c r="T15" s="12">
        <v>0</v>
      </c>
      <c r="U15" s="13">
        <f t="shared" si="8"/>
        <v>0</v>
      </c>
      <c r="V15" s="12">
        <v>0</v>
      </c>
      <c r="W15" s="12">
        <v>0</v>
      </c>
      <c r="X15" s="12">
        <v>0</v>
      </c>
      <c r="Y15" s="13">
        <f t="shared" si="9"/>
        <v>0</v>
      </c>
      <c r="Z15" s="12">
        <v>0</v>
      </c>
      <c r="AA15" s="12">
        <v>0</v>
      </c>
      <c r="AB15" s="12">
        <v>273</v>
      </c>
      <c r="AC15" s="13">
        <f t="shared" si="10"/>
        <v>0</v>
      </c>
      <c r="AD15" s="12">
        <v>0</v>
      </c>
      <c r="AE15" s="12">
        <v>0</v>
      </c>
      <c r="AF15" s="12">
        <v>0</v>
      </c>
      <c r="AG15" s="13">
        <f t="shared" si="11"/>
        <v>0</v>
      </c>
      <c r="AH15" s="12">
        <v>0</v>
      </c>
      <c r="AI15" s="12">
        <v>0</v>
      </c>
      <c r="AJ15" s="12">
        <v>0</v>
      </c>
      <c r="AK15" s="13">
        <f t="shared" si="12"/>
        <v>0</v>
      </c>
      <c r="AL15" s="12">
        <v>0</v>
      </c>
      <c r="AM15" s="12">
        <v>0</v>
      </c>
      <c r="AN15" s="12">
        <v>0</v>
      </c>
      <c r="AO15" s="13">
        <f t="shared" si="13"/>
        <v>0</v>
      </c>
      <c r="AP15" s="12">
        <v>0</v>
      </c>
      <c r="AQ15" s="12">
        <v>0</v>
      </c>
      <c r="AR15" s="12">
        <v>0</v>
      </c>
      <c r="AS15" s="13">
        <f t="shared" si="14"/>
        <v>0</v>
      </c>
      <c r="AT15" s="12">
        <v>0</v>
      </c>
      <c r="AU15" s="12">
        <v>0</v>
      </c>
      <c r="AV15" s="12">
        <v>0</v>
      </c>
      <c r="AW15" s="13">
        <f t="shared" si="15"/>
        <v>0</v>
      </c>
      <c r="AX15" s="12">
        <v>0</v>
      </c>
      <c r="AY15" s="12">
        <v>0</v>
      </c>
      <c r="AZ15" s="12">
        <v>-273</v>
      </c>
      <c r="BA15" s="13">
        <f t="shared" si="16"/>
        <v>0</v>
      </c>
      <c r="BB15" s="14">
        <f t="shared" si="2"/>
        <v>0</v>
      </c>
      <c r="BC15" s="14">
        <f t="shared" si="3"/>
        <v>0</v>
      </c>
      <c r="BD15" s="14">
        <f t="shared" si="4"/>
        <v>0</v>
      </c>
      <c r="BE15" s="44">
        <f t="shared" si="1"/>
        <v>0</v>
      </c>
    </row>
    <row r="16" spans="1:57" ht="15.75">
      <c r="A16" s="45" t="s">
        <v>36</v>
      </c>
      <c r="B16" s="12">
        <v>425000</v>
      </c>
      <c r="C16" s="12">
        <v>433370</v>
      </c>
      <c r="D16" s="12">
        <v>433382</v>
      </c>
      <c r="E16" s="13">
        <f t="shared" si="17"/>
        <v>1.0000276899646954</v>
      </c>
      <c r="F16" s="12">
        <v>0</v>
      </c>
      <c r="G16" s="12">
        <v>0</v>
      </c>
      <c r="H16" s="12">
        <v>0</v>
      </c>
      <c r="I16" s="13">
        <f t="shared" si="5"/>
        <v>0</v>
      </c>
      <c r="J16" s="12">
        <v>0</v>
      </c>
      <c r="K16" s="12">
        <v>0</v>
      </c>
      <c r="L16" s="12">
        <v>0</v>
      </c>
      <c r="M16" s="13">
        <f t="shared" si="6"/>
        <v>0</v>
      </c>
      <c r="N16" s="12">
        <v>706086</v>
      </c>
      <c r="O16" s="12">
        <v>814977</v>
      </c>
      <c r="P16" s="12">
        <v>703307</v>
      </c>
      <c r="Q16" s="13">
        <f t="shared" si="7"/>
        <v>0.8629777282058266</v>
      </c>
      <c r="R16" s="12">
        <v>0</v>
      </c>
      <c r="S16" s="12">
        <v>14600</v>
      </c>
      <c r="T16" s="12">
        <v>1100</v>
      </c>
      <c r="U16" s="13">
        <f t="shared" si="8"/>
        <v>0.07534246575342465</v>
      </c>
      <c r="V16" s="12">
        <v>0</v>
      </c>
      <c r="W16" s="12">
        <v>0</v>
      </c>
      <c r="X16" s="12">
        <v>0</v>
      </c>
      <c r="Y16" s="13">
        <f t="shared" si="9"/>
        <v>0</v>
      </c>
      <c r="Z16" s="12">
        <v>46800</v>
      </c>
      <c r="AA16" s="12">
        <v>53765</v>
      </c>
      <c r="AB16" s="12">
        <v>55415</v>
      </c>
      <c r="AC16" s="13">
        <f t="shared" si="10"/>
        <v>1.0306891100158095</v>
      </c>
      <c r="AD16" s="12">
        <v>0</v>
      </c>
      <c r="AE16" s="12">
        <v>0</v>
      </c>
      <c r="AF16" s="12">
        <v>0</v>
      </c>
      <c r="AG16" s="13">
        <f t="shared" si="11"/>
        <v>0</v>
      </c>
      <c r="AH16" s="12">
        <v>0</v>
      </c>
      <c r="AI16" s="12">
        <v>0</v>
      </c>
      <c r="AJ16" s="12">
        <v>62867</v>
      </c>
      <c r="AK16" s="13">
        <f t="shared" si="12"/>
        <v>0</v>
      </c>
      <c r="AL16" s="12">
        <v>0</v>
      </c>
      <c r="AM16" s="12">
        <v>0</v>
      </c>
      <c r="AN16" s="12">
        <v>0</v>
      </c>
      <c r="AO16" s="13">
        <f t="shared" si="13"/>
        <v>0</v>
      </c>
      <c r="AP16" s="12">
        <v>55164</v>
      </c>
      <c r="AQ16" s="12">
        <v>72047</v>
      </c>
      <c r="AR16" s="12">
        <v>72047</v>
      </c>
      <c r="AS16" s="13">
        <f t="shared" si="14"/>
        <v>1</v>
      </c>
      <c r="AT16" s="12">
        <v>0</v>
      </c>
      <c r="AU16" s="12">
        <v>0</v>
      </c>
      <c r="AV16" s="12">
        <v>0</v>
      </c>
      <c r="AW16" s="13">
        <f t="shared" si="15"/>
        <v>0</v>
      </c>
      <c r="AX16" s="12">
        <v>0</v>
      </c>
      <c r="AY16" s="12">
        <v>0</v>
      </c>
      <c r="AZ16" s="12">
        <v>-27510</v>
      </c>
      <c r="BA16" s="13">
        <f t="shared" si="16"/>
        <v>0</v>
      </c>
      <c r="BB16" s="14">
        <f t="shared" si="2"/>
        <v>1233050</v>
      </c>
      <c r="BC16" s="14">
        <f t="shared" si="3"/>
        <v>1388759</v>
      </c>
      <c r="BD16" s="14">
        <f t="shared" si="4"/>
        <v>1300608</v>
      </c>
      <c r="BE16" s="44">
        <f t="shared" si="1"/>
        <v>0.9365253438501568</v>
      </c>
    </row>
    <row r="17" spans="1:57" ht="15.75">
      <c r="A17" s="46" t="s">
        <v>37</v>
      </c>
      <c r="B17" s="12">
        <f>SUM(B18:B19)</f>
        <v>105444</v>
      </c>
      <c r="C17" s="12">
        <f>SUM(C18:C19)</f>
        <v>108113</v>
      </c>
      <c r="D17" s="12">
        <f>SUM(D18:D19)</f>
        <v>106542</v>
      </c>
      <c r="E17" s="15">
        <f t="shared" si="17"/>
        <v>0.9854689075319342</v>
      </c>
      <c r="F17" s="12">
        <f>SUM(F18:F19)</f>
        <v>0</v>
      </c>
      <c r="G17" s="12">
        <f>SUM(G18:G19)</f>
        <v>0</v>
      </c>
      <c r="H17" s="12">
        <f>SUM(H18:H19)</f>
        <v>0</v>
      </c>
      <c r="I17" s="15">
        <f t="shared" si="5"/>
        <v>0</v>
      </c>
      <c r="J17" s="12">
        <f>SUM(J18:J19)</f>
        <v>0</v>
      </c>
      <c r="K17" s="12">
        <f>SUM(K18:K19)</f>
        <v>450</v>
      </c>
      <c r="L17" s="12">
        <f>SUM(L18:L19)</f>
        <v>450</v>
      </c>
      <c r="M17" s="15">
        <f t="shared" si="6"/>
        <v>1</v>
      </c>
      <c r="N17" s="12">
        <f>N18+N19</f>
        <v>532593</v>
      </c>
      <c r="O17" s="12">
        <f>SUM(O18:O19)</f>
        <v>734629</v>
      </c>
      <c r="P17" s="12">
        <f>P18+P19</f>
        <v>482402</v>
      </c>
      <c r="Q17" s="15">
        <f t="shared" si="7"/>
        <v>0.656660709010943</v>
      </c>
      <c r="R17" s="12">
        <f>SUM(R18:R19)</f>
        <v>0</v>
      </c>
      <c r="S17" s="12">
        <f>SUM(S18:S19)</f>
        <v>16771</v>
      </c>
      <c r="T17" s="12">
        <f>SUM(T18:T19)</f>
        <v>16771</v>
      </c>
      <c r="U17" s="15">
        <f t="shared" si="8"/>
        <v>1</v>
      </c>
      <c r="V17" s="12">
        <f>SUM(V18:V19)</f>
        <v>0</v>
      </c>
      <c r="W17" s="12">
        <f>SUM(W18:W19)</f>
        <v>0</v>
      </c>
      <c r="X17" s="12">
        <f>SUM(X18:X19)</f>
        <v>0</v>
      </c>
      <c r="Y17" s="15">
        <f t="shared" si="9"/>
        <v>0</v>
      </c>
      <c r="Z17" s="12">
        <f>SUM(Z18:Z19)</f>
        <v>19770</v>
      </c>
      <c r="AA17" s="12">
        <f>SUM(AA18:AA19)</f>
        <v>20829</v>
      </c>
      <c r="AB17" s="12">
        <f>SUM(AB18:AB19)</f>
        <v>1059</v>
      </c>
      <c r="AC17" s="15">
        <f t="shared" si="10"/>
        <v>0.05084257525565317</v>
      </c>
      <c r="AD17" s="12">
        <f>SUM(AD18:AD19)</f>
        <v>0</v>
      </c>
      <c r="AE17" s="12">
        <f>SUM(AE18:AE19)</f>
        <v>0</v>
      </c>
      <c r="AF17" s="12">
        <f>SUM(AF18:AF19)</f>
        <v>0</v>
      </c>
      <c r="AG17" s="15">
        <f t="shared" si="11"/>
        <v>0</v>
      </c>
      <c r="AH17" s="12">
        <f>SUM(AH18:AH19)</f>
        <v>0</v>
      </c>
      <c r="AI17" s="12">
        <f>SUM(AI18:AI19)</f>
        <v>0</v>
      </c>
      <c r="AJ17" s="12">
        <f>SUM(AJ18:AJ19)</f>
        <v>29087</v>
      </c>
      <c r="AK17" s="15">
        <f t="shared" si="12"/>
        <v>0</v>
      </c>
      <c r="AL17" s="12">
        <f>SUM(AL18:AL19)</f>
        <v>0</v>
      </c>
      <c r="AM17" s="12">
        <f>SUM(AM18:AM19)</f>
        <v>0</v>
      </c>
      <c r="AN17" s="12">
        <f>SUM(AN18:AN19)</f>
        <v>0</v>
      </c>
      <c r="AO17" s="15">
        <f t="shared" si="13"/>
        <v>0</v>
      </c>
      <c r="AP17" s="12">
        <f>SUM(AP18:AP19)</f>
        <v>32000</v>
      </c>
      <c r="AQ17" s="12">
        <f>SUM(AQ18:AQ19)</f>
        <v>44165</v>
      </c>
      <c r="AR17" s="12">
        <f>SUM(AR18:AR19)</f>
        <v>44165</v>
      </c>
      <c r="AS17" s="15">
        <f t="shared" si="14"/>
        <v>1</v>
      </c>
      <c r="AT17" s="12">
        <f>SUM(AT18:AT19)</f>
        <v>0</v>
      </c>
      <c r="AU17" s="12">
        <f>SUM(AU18:AU19)</f>
        <v>0</v>
      </c>
      <c r="AV17" s="12">
        <f>SUM(AV18:AV19)</f>
        <v>0</v>
      </c>
      <c r="AW17" s="15">
        <f t="shared" si="15"/>
        <v>0</v>
      </c>
      <c r="AX17" s="12">
        <f>SUM(AX18:AX19)</f>
        <v>0</v>
      </c>
      <c r="AY17" s="12">
        <f>SUM(AY18:AY19)</f>
        <v>0</v>
      </c>
      <c r="AZ17" s="12">
        <f>SUM(AZ18:AZ19)</f>
        <v>0</v>
      </c>
      <c r="BA17" s="15">
        <f t="shared" si="16"/>
        <v>0</v>
      </c>
      <c r="BB17" s="14">
        <f t="shared" si="2"/>
        <v>689807</v>
      </c>
      <c r="BC17" s="14">
        <f t="shared" si="3"/>
        <v>924957</v>
      </c>
      <c r="BD17" s="14">
        <f t="shared" si="4"/>
        <v>680476</v>
      </c>
      <c r="BE17" s="44">
        <f t="shared" si="1"/>
        <v>0.7356839290907577</v>
      </c>
    </row>
    <row r="18" spans="1:57" ht="15.75">
      <c r="A18" s="47" t="s">
        <v>38</v>
      </c>
      <c r="B18" s="16">
        <v>101792</v>
      </c>
      <c r="C18" s="16">
        <v>101792</v>
      </c>
      <c r="D18" s="16">
        <v>100205</v>
      </c>
      <c r="E18" s="17">
        <f t="shared" si="17"/>
        <v>0.9844093838415593</v>
      </c>
      <c r="F18" s="16">
        <v>0</v>
      </c>
      <c r="G18" s="16">
        <v>0</v>
      </c>
      <c r="H18" s="16">
        <v>0</v>
      </c>
      <c r="I18" s="17">
        <f t="shared" si="5"/>
        <v>0</v>
      </c>
      <c r="J18" s="16">
        <v>0</v>
      </c>
      <c r="K18" s="16">
        <v>450</v>
      </c>
      <c r="L18" s="16">
        <v>450</v>
      </c>
      <c r="M18" s="17">
        <f t="shared" si="6"/>
        <v>1</v>
      </c>
      <c r="N18" s="16">
        <v>495293</v>
      </c>
      <c r="O18" s="16">
        <v>694489</v>
      </c>
      <c r="P18" s="16">
        <v>446168</v>
      </c>
      <c r="Q18" s="17">
        <f t="shared" si="7"/>
        <v>0.6424407010046236</v>
      </c>
      <c r="R18" s="16">
        <v>0</v>
      </c>
      <c r="S18" s="16">
        <v>16771</v>
      </c>
      <c r="T18" s="16">
        <v>16771</v>
      </c>
      <c r="U18" s="17">
        <f t="shared" si="8"/>
        <v>1</v>
      </c>
      <c r="V18" s="16">
        <v>0</v>
      </c>
      <c r="W18" s="16">
        <v>0</v>
      </c>
      <c r="X18" s="16">
        <v>0</v>
      </c>
      <c r="Y18" s="17">
        <f t="shared" si="9"/>
        <v>0</v>
      </c>
      <c r="Z18" s="16">
        <v>19770</v>
      </c>
      <c r="AA18" s="16">
        <v>20129</v>
      </c>
      <c r="AB18" s="16">
        <v>359</v>
      </c>
      <c r="AC18" s="17">
        <f t="shared" si="10"/>
        <v>0.017834964479109743</v>
      </c>
      <c r="AD18" s="16">
        <v>0</v>
      </c>
      <c r="AE18" s="16">
        <v>0</v>
      </c>
      <c r="AF18" s="16">
        <v>0</v>
      </c>
      <c r="AG18" s="17">
        <f t="shared" si="11"/>
        <v>0</v>
      </c>
      <c r="AH18" s="16">
        <v>0</v>
      </c>
      <c r="AI18" s="16">
        <v>0</v>
      </c>
      <c r="AJ18" s="16">
        <v>26066</v>
      </c>
      <c r="AK18" s="17">
        <f t="shared" si="12"/>
        <v>0</v>
      </c>
      <c r="AL18" s="16">
        <v>0</v>
      </c>
      <c r="AM18" s="16">
        <v>0</v>
      </c>
      <c r="AN18" s="16">
        <v>0</v>
      </c>
      <c r="AO18" s="17">
        <f t="shared" si="13"/>
        <v>0</v>
      </c>
      <c r="AP18" s="16">
        <v>30000</v>
      </c>
      <c r="AQ18" s="16">
        <v>41144</v>
      </c>
      <c r="AR18" s="16">
        <v>41144</v>
      </c>
      <c r="AS18" s="17">
        <f t="shared" si="14"/>
        <v>1</v>
      </c>
      <c r="AT18" s="16">
        <v>0</v>
      </c>
      <c r="AU18" s="16">
        <v>0</v>
      </c>
      <c r="AV18" s="16">
        <v>0</v>
      </c>
      <c r="AW18" s="17">
        <f t="shared" si="15"/>
        <v>0</v>
      </c>
      <c r="AX18" s="16">
        <v>0</v>
      </c>
      <c r="AY18" s="16">
        <v>0</v>
      </c>
      <c r="AZ18" s="16">
        <v>0</v>
      </c>
      <c r="BA18" s="17">
        <f t="shared" si="16"/>
        <v>0</v>
      </c>
      <c r="BB18" s="14">
        <f t="shared" si="2"/>
        <v>646855</v>
      </c>
      <c r="BC18" s="14">
        <f t="shared" si="3"/>
        <v>874775</v>
      </c>
      <c r="BD18" s="14">
        <f t="shared" si="4"/>
        <v>631163</v>
      </c>
      <c r="BE18" s="48">
        <f t="shared" si="1"/>
        <v>0.7215146752021948</v>
      </c>
    </row>
    <row r="19" spans="1:57" ht="15.75">
      <c r="A19" s="47" t="s">
        <v>39</v>
      </c>
      <c r="B19" s="16">
        <v>3652</v>
      </c>
      <c r="C19" s="16">
        <v>6321</v>
      </c>
      <c r="D19" s="16">
        <v>6337</v>
      </c>
      <c r="E19" s="17">
        <f t="shared" si="17"/>
        <v>1.002531245056162</v>
      </c>
      <c r="F19" s="16">
        <v>0</v>
      </c>
      <c r="G19" s="16">
        <v>0</v>
      </c>
      <c r="H19" s="16">
        <v>0</v>
      </c>
      <c r="I19" s="17">
        <f t="shared" si="5"/>
        <v>0</v>
      </c>
      <c r="J19" s="16">
        <v>0</v>
      </c>
      <c r="K19" s="16">
        <v>0</v>
      </c>
      <c r="L19" s="16">
        <v>0</v>
      </c>
      <c r="M19" s="17">
        <f t="shared" si="6"/>
        <v>0</v>
      </c>
      <c r="N19" s="16">
        <v>37300</v>
      </c>
      <c r="O19" s="16">
        <v>40140</v>
      </c>
      <c r="P19" s="16">
        <v>36234</v>
      </c>
      <c r="Q19" s="17">
        <f t="shared" si="7"/>
        <v>0.9026905829596412</v>
      </c>
      <c r="R19" s="16">
        <v>0</v>
      </c>
      <c r="S19" s="16">
        <v>0</v>
      </c>
      <c r="T19" s="16">
        <v>0</v>
      </c>
      <c r="U19" s="17">
        <f t="shared" si="8"/>
        <v>0</v>
      </c>
      <c r="V19" s="16">
        <v>0</v>
      </c>
      <c r="W19" s="16">
        <v>0</v>
      </c>
      <c r="X19" s="16">
        <v>0</v>
      </c>
      <c r="Y19" s="17">
        <f t="shared" si="9"/>
        <v>0</v>
      </c>
      <c r="Z19" s="16">
        <v>0</v>
      </c>
      <c r="AA19" s="16">
        <v>700</v>
      </c>
      <c r="AB19" s="16">
        <v>700</v>
      </c>
      <c r="AC19" s="17">
        <f t="shared" si="10"/>
        <v>1</v>
      </c>
      <c r="AD19" s="16">
        <v>0</v>
      </c>
      <c r="AE19" s="16">
        <v>0</v>
      </c>
      <c r="AF19" s="16">
        <v>0</v>
      </c>
      <c r="AG19" s="17">
        <f t="shared" si="11"/>
        <v>0</v>
      </c>
      <c r="AH19" s="16">
        <v>0</v>
      </c>
      <c r="AI19" s="16">
        <v>0</v>
      </c>
      <c r="AJ19" s="16">
        <v>3021</v>
      </c>
      <c r="AK19" s="17">
        <f t="shared" si="12"/>
        <v>0</v>
      </c>
      <c r="AL19" s="16">
        <v>0</v>
      </c>
      <c r="AM19" s="16">
        <v>0</v>
      </c>
      <c r="AN19" s="16">
        <v>0</v>
      </c>
      <c r="AO19" s="17">
        <f t="shared" si="13"/>
        <v>0</v>
      </c>
      <c r="AP19" s="16">
        <v>2000</v>
      </c>
      <c r="AQ19" s="16">
        <v>3021</v>
      </c>
      <c r="AR19" s="16">
        <v>3021</v>
      </c>
      <c r="AS19" s="17">
        <f t="shared" si="14"/>
        <v>1</v>
      </c>
      <c r="AT19" s="16">
        <v>0</v>
      </c>
      <c r="AU19" s="16">
        <v>0</v>
      </c>
      <c r="AV19" s="16">
        <v>0</v>
      </c>
      <c r="AW19" s="17">
        <f t="shared" si="15"/>
        <v>0</v>
      </c>
      <c r="AX19" s="16">
        <v>0</v>
      </c>
      <c r="AY19" s="16">
        <v>0</v>
      </c>
      <c r="AZ19" s="16">
        <v>0</v>
      </c>
      <c r="BA19" s="17">
        <f t="shared" si="16"/>
        <v>0</v>
      </c>
      <c r="BB19" s="14">
        <f t="shared" si="2"/>
        <v>42952</v>
      </c>
      <c r="BC19" s="14">
        <f t="shared" si="3"/>
        <v>50182</v>
      </c>
      <c r="BD19" s="14">
        <f t="shared" si="4"/>
        <v>49313</v>
      </c>
      <c r="BE19" s="48">
        <f t="shared" si="1"/>
        <v>0.9826830337571241</v>
      </c>
    </row>
    <row r="20" spans="1:57" ht="15.75">
      <c r="A20" s="45" t="s">
        <v>40</v>
      </c>
      <c r="B20" s="12">
        <v>25542</v>
      </c>
      <c r="C20" s="12">
        <v>115962</v>
      </c>
      <c r="D20" s="12">
        <v>196072</v>
      </c>
      <c r="E20" s="13">
        <f t="shared" si="17"/>
        <v>1.6908297545747746</v>
      </c>
      <c r="F20" s="12">
        <v>0</v>
      </c>
      <c r="G20" s="12">
        <v>0</v>
      </c>
      <c r="H20" s="12">
        <v>0</v>
      </c>
      <c r="I20" s="13">
        <f t="shared" si="5"/>
        <v>0</v>
      </c>
      <c r="J20" s="12">
        <v>0</v>
      </c>
      <c r="K20" s="12">
        <v>0</v>
      </c>
      <c r="L20" s="12">
        <v>3024</v>
      </c>
      <c r="M20" s="13">
        <f t="shared" si="6"/>
        <v>0</v>
      </c>
      <c r="N20" s="12">
        <v>140000</v>
      </c>
      <c r="O20" s="12">
        <v>183609</v>
      </c>
      <c r="P20" s="12">
        <v>80064</v>
      </c>
      <c r="Q20" s="13">
        <f t="shared" si="7"/>
        <v>0.43605705602666534</v>
      </c>
      <c r="R20" s="12">
        <v>0</v>
      </c>
      <c r="S20" s="12">
        <v>0</v>
      </c>
      <c r="T20" s="12">
        <v>0</v>
      </c>
      <c r="U20" s="13">
        <f t="shared" si="8"/>
        <v>0</v>
      </c>
      <c r="V20" s="12">
        <v>0</v>
      </c>
      <c r="W20" s="12">
        <v>0</v>
      </c>
      <c r="X20" s="12">
        <v>0</v>
      </c>
      <c r="Y20" s="13">
        <f t="shared" si="9"/>
        <v>0</v>
      </c>
      <c r="Z20" s="12">
        <v>0</v>
      </c>
      <c r="AA20" s="12">
        <v>16000</v>
      </c>
      <c r="AB20" s="12">
        <v>16505</v>
      </c>
      <c r="AC20" s="13">
        <f t="shared" si="10"/>
        <v>1.0315625</v>
      </c>
      <c r="AD20" s="12">
        <v>0</v>
      </c>
      <c r="AE20" s="12">
        <v>580</v>
      </c>
      <c r="AF20" s="12">
        <v>581</v>
      </c>
      <c r="AG20" s="13">
        <f t="shared" si="11"/>
        <v>1.0017241379310344</v>
      </c>
      <c r="AH20" s="12">
        <v>0</v>
      </c>
      <c r="AI20" s="12">
        <v>0</v>
      </c>
      <c r="AJ20" s="12">
        <v>42480</v>
      </c>
      <c r="AK20" s="13">
        <f t="shared" si="12"/>
        <v>0</v>
      </c>
      <c r="AL20" s="12">
        <v>0</v>
      </c>
      <c r="AM20" s="12">
        <v>0</v>
      </c>
      <c r="AN20" s="12">
        <v>0</v>
      </c>
      <c r="AO20" s="13">
        <f t="shared" si="13"/>
        <v>0</v>
      </c>
      <c r="AP20" s="12">
        <v>20000</v>
      </c>
      <c r="AQ20" s="12">
        <v>72150</v>
      </c>
      <c r="AR20" s="12">
        <v>72150</v>
      </c>
      <c r="AS20" s="13">
        <f t="shared" si="14"/>
        <v>1</v>
      </c>
      <c r="AT20" s="12">
        <v>0</v>
      </c>
      <c r="AU20" s="12">
        <v>0</v>
      </c>
      <c r="AV20" s="12">
        <v>0</v>
      </c>
      <c r="AW20" s="13">
        <f t="shared" si="15"/>
        <v>0</v>
      </c>
      <c r="AX20" s="12">
        <v>0</v>
      </c>
      <c r="AY20" s="12">
        <v>0</v>
      </c>
      <c r="AZ20" s="12">
        <v>-11297</v>
      </c>
      <c r="BA20" s="13">
        <f t="shared" si="16"/>
        <v>0</v>
      </c>
      <c r="BB20" s="14">
        <f t="shared" si="2"/>
        <v>185542</v>
      </c>
      <c r="BC20" s="14">
        <f t="shared" si="3"/>
        <v>388301</v>
      </c>
      <c r="BD20" s="14">
        <f t="shared" si="4"/>
        <v>399579</v>
      </c>
      <c r="BE20" s="44">
        <f t="shared" si="1"/>
        <v>1.0290444783814618</v>
      </c>
    </row>
    <row r="21" spans="1:57" ht="15.75">
      <c r="A21" s="45" t="s">
        <v>41</v>
      </c>
      <c r="B21" s="12">
        <v>46000</v>
      </c>
      <c r="C21" s="12">
        <v>140997</v>
      </c>
      <c r="D21" s="12">
        <v>142975</v>
      </c>
      <c r="E21" s="13">
        <f t="shared" si="17"/>
        <v>1.0140286672766088</v>
      </c>
      <c r="F21" s="12">
        <v>0</v>
      </c>
      <c r="G21" s="12">
        <v>0</v>
      </c>
      <c r="H21" s="12">
        <v>0</v>
      </c>
      <c r="I21" s="13">
        <f t="shared" si="5"/>
        <v>0</v>
      </c>
      <c r="J21" s="12">
        <v>0</v>
      </c>
      <c r="K21" s="12">
        <v>642</v>
      </c>
      <c r="L21" s="12">
        <v>642</v>
      </c>
      <c r="M21" s="13">
        <f t="shared" si="6"/>
        <v>1</v>
      </c>
      <c r="N21" s="12">
        <v>232600</v>
      </c>
      <c r="O21" s="12">
        <v>315947</v>
      </c>
      <c r="P21" s="12">
        <v>290785</v>
      </c>
      <c r="Q21" s="13">
        <f t="shared" si="7"/>
        <v>0.9203600603898755</v>
      </c>
      <c r="R21" s="12">
        <v>0</v>
      </c>
      <c r="S21" s="12">
        <v>17494</v>
      </c>
      <c r="T21" s="12">
        <v>17494</v>
      </c>
      <c r="U21" s="13">
        <f t="shared" si="8"/>
        <v>1</v>
      </c>
      <c r="V21" s="12">
        <v>0</v>
      </c>
      <c r="W21" s="12">
        <v>0</v>
      </c>
      <c r="X21" s="12">
        <v>0</v>
      </c>
      <c r="Y21" s="13">
        <f t="shared" si="9"/>
        <v>0</v>
      </c>
      <c r="Z21" s="12">
        <v>5000</v>
      </c>
      <c r="AA21" s="12">
        <v>32680</v>
      </c>
      <c r="AB21" s="12">
        <v>31681</v>
      </c>
      <c r="AC21" s="13">
        <f t="shared" si="10"/>
        <v>0.9694308445532436</v>
      </c>
      <c r="AD21" s="12">
        <v>0</v>
      </c>
      <c r="AE21" s="12">
        <v>9092</v>
      </c>
      <c r="AF21" s="12">
        <v>9092</v>
      </c>
      <c r="AG21" s="13">
        <f t="shared" si="11"/>
        <v>1</v>
      </c>
      <c r="AH21" s="12">
        <v>0</v>
      </c>
      <c r="AI21" s="12">
        <v>0</v>
      </c>
      <c r="AJ21" s="12">
        <v>24240</v>
      </c>
      <c r="AK21" s="13">
        <f t="shared" si="12"/>
        <v>0</v>
      </c>
      <c r="AL21" s="12">
        <v>0</v>
      </c>
      <c r="AM21" s="12">
        <v>0</v>
      </c>
      <c r="AN21" s="12">
        <v>0</v>
      </c>
      <c r="AO21" s="13">
        <f t="shared" si="13"/>
        <v>0</v>
      </c>
      <c r="AP21" s="12">
        <v>0</v>
      </c>
      <c r="AQ21" s="12">
        <v>39758</v>
      </c>
      <c r="AR21" s="12">
        <v>39758</v>
      </c>
      <c r="AS21" s="13">
        <f t="shared" si="14"/>
        <v>1</v>
      </c>
      <c r="AT21" s="12">
        <v>0</v>
      </c>
      <c r="AU21" s="12">
        <v>0</v>
      </c>
      <c r="AV21" s="12">
        <v>0</v>
      </c>
      <c r="AW21" s="13">
        <f t="shared" si="15"/>
        <v>0</v>
      </c>
      <c r="AX21" s="12">
        <v>0</v>
      </c>
      <c r="AY21" s="12">
        <v>0</v>
      </c>
      <c r="AZ21" s="12">
        <v>-32908</v>
      </c>
      <c r="BA21" s="13">
        <f t="shared" si="16"/>
        <v>0</v>
      </c>
      <c r="BB21" s="14">
        <f t="shared" si="2"/>
        <v>283600</v>
      </c>
      <c r="BC21" s="14">
        <f t="shared" si="3"/>
        <v>556610</v>
      </c>
      <c r="BD21" s="14">
        <f t="shared" si="4"/>
        <v>523759</v>
      </c>
      <c r="BE21" s="44">
        <f aca="true" t="shared" si="18" ref="BE21:BE30">IF(BC21=0,0,BD21/BC21)</f>
        <v>0.9409802195433068</v>
      </c>
    </row>
    <row r="22" spans="1:57" ht="15.75">
      <c r="A22" s="49" t="s">
        <v>42</v>
      </c>
      <c r="B22" s="18">
        <v>1850</v>
      </c>
      <c r="C22" s="18">
        <v>2080</v>
      </c>
      <c r="D22" s="18">
        <v>2079</v>
      </c>
      <c r="E22" s="19">
        <f t="shared" si="17"/>
        <v>0.9995192307692308</v>
      </c>
      <c r="F22" s="18">
        <v>0</v>
      </c>
      <c r="G22" s="18">
        <v>0</v>
      </c>
      <c r="H22" s="18">
        <v>0</v>
      </c>
      <c r="I22" s="19">
        <f t="shared" si="5"/>
        <v>0</v>
      </c>
      <c r="J22" s="18">
        <v>0</v>
      </c>
      <c r="K22" s="18">
        <v>0</v>
      </c>
      <c r="L22" s="18">
        <v>0</v>
      </c>
      <c r="M22" s="19">
        <f t="shared" si="6"/>
        <v>0</v>
      </c>
      <c r="N22" s="18">
        <v>97000</v>
      </c>
      <c r="O22" s="18">
        <v>110835</v>
      </c>
      <c r="P22" s="18">
        <v>98679</v>
      </c>
      <c r="Q22" s="19">
        <f t="shared" si="7"/>
        <v>0.8903234537826499</v>
      </c>
      <c r="R22" s="18">
        <v>0</v>
      </c>
      <c r="S22" s="18">
        <v>240</v>
      </c>
      <c r="T22" s="18">
        <v>0</v>
      </c>
      <c r="U22" s="19">
        <f t="shared" si="8"/>
        <v>0</v>
      </c>
      <c r="V22" s="18">
        <v>0</v>
      </c>
      <c r="W22" s="18">
        <v>0</v>
      </c>
      <c r="X22" s="18">
        <v>0</v>
      </c>
      <c r="Y22" s="19">
        <f t="shared" si="9"/>
        <v>0</v>
      </c>
      <c r="Z22" s="18">
        <v>0</v>
      </c>
      <c r="AA22" s="18">
        <v>8265</v>
      </c>
      <c r="AB22" s="18">
        <v>8265</v>
      </c>
      <c r="AC22" s="19">
        <f t="shared" si="10"/>
        <v>1</v>
      </c>
      <c r="AD22" s="18">
        <v>0</v>
      </c>
      <c r="AE22" s="18">
        <v>3500</v>
      </c>
      <c r="AF22" s="18">
        <v>3500</v>
      </c>
      <c r="AG22" s="19">
        <f t="shared" si="11"/>
        <v>1</v>
      </c>
      <c r="AH22" s="18">
        <v>0</v>
      </c>
      <c r="AI22" s="18">
        <v>0</v>
      </c>
      <c r="AJ22" s="18">
        <v>7796</v>
      </c>
      <c r="AK22" s="19">
        <f t="shared" si="12"/>
        <v>0</v>
      </c>
      <c r="AL22" s="18">
        <v>0</v>
      </c>
      <c r="AM22" s="18">
        <v>0</v>
      </c>
      <c r="AN22" s="18">
        <v>0</v>
      </c>
      <c r="AO22" s="19">
        <f t="shared" si="13"/>
        <v>0</v>
      </c>
      <c r="AP22" s="18">
        <v>8306</v>
      </c>
      <c r="AQ22" s="18">
        <v>8306</v>
      </c>
      <c r="AR22" s="18">
        <v>8306</v>
      </c>
      <c r="AS22" s="19">
        <f t="shared" si="14"/>
        <v>1</v>
      </c>
      <c r="AT22" s="18">
        <v>0</v>
      </c>
      <c r="AU22" s="18">
        <v>0</v>
      </c>
      <c r="AV22" s="18">
        <v>0</v>
      </c>
      <c r="AW22" s="19">
        <f t="shared" si="15"/>
        <v>0</v>
      </c>
      <c r="AX22" s="18">
        <v>0</v>
      </c>
      <c r="AY22" s="18">
        <v>0</v>
      </c>
      <c r="AZ22" s="18">
        <v>0</v>
      </c>
      <c r="BA22" s="19">
        <f t="shared" si="16"/>
        <v>0</v>
      </c>
      <c r="BB22" s="14">
        <f t="shared" si="2"/>
        <v>107156</v>
      </c>
      <c r="BC22" s="14">
        <f t="shared" si="3"/>
        <v>133226</v>
      </c>
      <c r="BD22" s="14">
        <f t="shared" si="4"/>
        <v>128625</v>
      </c>
      <c r="BE22" s="44">
        <f t="shared" si="18"/>
        <v>0.9654646990827617</v>
      </c>
    </row>
    <row r="23" spans="1:57" ht="16.5" thickBot="1">
      <c r="A23" s="50" t="s">
        <v>43</v>
      </c>
      <c r="B23" s="28">
        <v>120000</v>
      </c>
      <c r="C23" s="28">
        <v>127600</v>
      </c>
      <c r="D23" s="28">
        <v>127677</v>
      </c>
      <c r="E23" s="29">
        <f t="shared" si="17"/>
        <v>1.0006034482758621</v>
      </c>
      <c r="F23" s="28">
        <v>0</v>
      </c>
      <c r="G23" s="28">
        <v>0</v>
      </c>
      <c r="H23" s="28">
        <v>0</v>
      </c>
      <c r="I23" s="29">
        <f t="shared" si="5"/>
        <v>0</v>
      </c>
      <c r="J23" s="28">
        <v>0</v>
      </c>
      <c r="K23" s="28">
        <v>0</v>
      </c>
      <c r="L23" s="28">
        <v>93</v>
      </c>
      <c r="M23" s="29">
        <f t="shared" si="6"/>
        <v>0</v>
      </c>
      <c r="N23" s="28">
        <v>137000</v>
      </c>
      <c r="O23" s="28">
        <v>166263</v>
      </c>
      <c r="P23" s="28">
        <v>166866</v>
      </c>
      <c r="Q23" s="29">
        <f t="shared" si="7"/>
        <v>1.00362678407102</v>
      </c>
      <c r="R23" s="28">
        <v>0</v>
      </c>
      <c r="S23" s="28">
        <v>18612</v>
      </c>
      <c r="T23" s="28">
        <v>11512</v>
      </c>
      <c r="U23" s="29">
        <f t="shared" si="8"/>
        <v>0.6185256823554696</v>
      </c>
      <c r="V23" s="28">
        <v>0</v>
      </c>
      <c r="W23" s="28">
        <v>0</v>
      </c>
      <c r="X23" s="28">
        <v>0</v>
      </c>
      <c r="Y23" s="29">
        <f>IF(W23=0,0,X23/W23)</f>
        <v>0</v>
      </c>
      <c r="Z23" s="28">
        <v>1416</v>
      </c>
      <c r="AA23" s="28">
        <v>4885</v>
      </c>
      <c r="AB23" s="28">
        <v>4885</v>
      </c>
      <c r="AC23" s="29">
        <f t="shared" si="10"/>
        <v>1</v>
      </c>
      <c r="AD23" s="28">
        <v>0</v>
      </c>
      <c r="AE23" s="28">
        <v>0</v>
      </c>
      <c r="AF23" s="28">
        <v>0</v>
      </c>
      <c r="AG23" s="29">
        <f t="shared" si="11"/>
        <v>0</v>
      </c>
      <c r="AH23" s="28">
        <v>0</v>
      </c>
      <c r="AI23" s="28">
        <v>0</v>
      </c>
      <c r="AJ23" s="28">
        <v>17878</v>
      </c>
      <c r="AK23" s="29">
        <f t="shared" si="12"/>
        <v>0</v>
      </c>
      <c r="AL23" s="28">
        <v>0</v>
      </c>
      <c r="AM23" s="28">
        <v>0</v>
      </c>
      <c r="AN23" s="28">
        <v>0</v>
      </c>
      <c r="AO23" s="29">
        <f t="shared" si="13"/>
        <v>0</v>
      </c>
      <c r="AP23" s="28">
        <v>0</v>
      </c>
      <c r="AQ23" s="28">
        <v>20752</v>
      </c>
      <c r="AR23" s="28">
        <v>20752</v>
      </c>
      <c r="AS23" s="29">
        <f t="shared" si="14"/>
        <v>1</v>
      </c>
      <c r="AT23" s="28">
        <v>0</v>
      </c>
      <c r="AU23" s="28">
        <v>0</v>
      </c>
      <c r="AV23" s="28">
        <v>0</v>
      </c>
      <c r="AW23" s="29">
        <f t="shared" si="15"/>
        <v>0</v>
      </c>
      <c r="AX23" s="28">
        <v>0</v>
      </c>
      <c r="AY23" s="28">
        <v>0</v>
      </c>
      <c r="AZ23" s="28">
        <v>830</v>
      </c>
      <c r="BA23" s="29">
        <f t="shared" si="16"/>
        <v>0</v>
      </c>
      <c r="BB23" s="30">
        <f t="shared" si="2"/>
        <v>258416</v>
      </c>
      <c r="BC23" s="30">
        <f t="shared" si="3"/>
        <v>338112</v>
      </c>
      <c r="BD23" s="30">
        <f t="shared" si="4"/>
        <v>350493</v>
      </c>
      <c r="BE23" s="55">
        <f t="shared" si="18"/>
        <v>1.0366180437251562</v>
      </c>
    </row>
    <row r="24" spans="1:57" ht="19.5" customHeight="1" thickBot="1">
      <c r="A24" s="33" t="s">
        <v>44</v>
      </c>
      <c r="B24" s="34">
        <f>SUM(B7:B23)-B17</f>
        <v>2601279</v>
      </c>
      <c r="C24" s="34">
        <f>SUM(C7:C23)-C17</f>
        <v>3089609</v>
      </c>
      <c r="D24" s="34">
        <f>SUM(D7:D23)-D17</f>
        <v>3166873</v>
      </c>
      <c r="E24" s="35">
        <f t="shared" si="17"/>
        <v>1.02500769514848</v>
      </c>
      <c r="F24" s="34">
        <f aca="true" t="shared" si="19" ref="F24:N24">SUM(F7:F23)-F17</f>
        <v>0</v>
      </c>
      <c r="G24" s="34">
        <f t="shared" si="19"/>
        <v>0</v>
      </c>
      <c r="H24" s="34">
        <f t="shared" si="19"/>
        <v>0</v>
      </c>
      <c r="I24" s="35">
        <f t="shared" si="5"/>
        <v>0</v>
      </c>
      <c r="J24" s="34">
        <f t="shared" si="19"/>
        <v>0</v>
      </c>
      <c r="K24" s="34">
        <f t="shared" si="19"/>
        <v>90716</v>
      </c>
      <c r="L24" s="34">
        <f t="shared" si="19"/>
        <v>86398</v>
      </c>
      <c r="M24" s="35">
        <f t="shared" si="6"/>
        <v>0.9524008995105604</v>
      </c>
      <c r="N24" s="34">
        <f t="shared" si="19"/>
        <v>6077098</v>
      </c>
      <c r="O24" s="34">
        <f>SUM(O7:O23)-O17</f>
        <v>7951657</v>
      </c>
      <c r="P24" s="34">
        <f>SUM(P7:P23)-P17</f>
        <v>7268592</v>
      </c>
      <c r="Q24" s="35">
        <f t="shared" si="7"/>
        <v>0.9140977786139417</v>
      </c>
      <c r="R24" s="34">
        <f aca="true" t="shared" si="20" ref="R24:AH24">SUM(R7:R23)-R17</f>
        <v>0</v>
      </c>
      <c r="S24" s="34">
        <f t="shared" si="20"/>
        <v>305362</v>
      </c>
      <c r="T24" s="34">
        <f t="shared" si="20"/>
        <v>227412</v>
      </c>
      <c r="U24" s="35">
        <f t="shared" si="8"/>
        <v>0.7447292066465375</v>
      </c>
      <c r="V24" s="34">
        <f t="shared" si="20"/>
        <v>0</v>
      </c>
      <c r="W24" s="34">
        <f t="shared" si="20"/>
        <v>0</v>
      </c>
      <c r="X24" s="34">
        <f t="shared" si="20"/>
        <v>0</v>
      </c>
      <c r="Y24" s="35">
        <f t="shared" si="9"/>
        <v>0</v>
      </c>
      <c r="Z24" s="34">
        <f t="shared" si="20"/>
        <v>8700886</v>
      </c>
      <c r="AA24" s="34">
        <f t="shared" si="20"/>
        <v>9781762</v>
      </c>
      <c r="AB24" s="34">
        <f t="shared" si="20"/>
        <v>9757385</v>
      </c>
      <c r="AC24" s="35">
        <f t="shared" si="10"/>
        <v>0.9975079131960071</v>
      </c>
      <c r="AD24" s="34">
        <f t="shared" si="20"/>
        <v>143000</v>
      </c>
      <c r="AE24" s="34">
        <f t="shared" si="20"/>
        <v>119485</v>
      </c>
      <c r="AF24" s="34">
        <f t="shared" si="20"/>
        <v>119486</v>
      </c>
      <c r="AG24" s="35">
        <f t="shared" si="11"/>
        <v>1.0000083692513704</v>
      </c>
      <c r="AH24" s="34">
        <f t="shared" si="20"/>
        <v>0</v>
      </c>
      <c r="AI24" s="34">
        <f>SUM(AI7:AI23)-AI17</f>
        <v>0</v>
      </c>
      <c r="AJ24" s="34">
        <f>SUM(AJ7:AJ23)-AJ17</f>
        <v>358298</v>
      </c>
      <c r="AK24" s="35">
        <f t="shared" si="12"/>
        <v>0</v>
      </c>
      <c r="AL24" s="34">
        <f aca="true" t="shared" si="21" ref="AL24:AZ24">SUM(AL7:AL23)-AL17</f>
        <v>0</v>
      </c>
      <c r="AM24" s="34">
        <f t="shared" si="21"/>
        <v>0</v>
      </c>
      <c r="AN24" s="34">
        <f t="shared" si="21"/>
        <v>0</v>
      </c>
      <c r="AO24" s="35">
        <f t="shared" si="13"/>
        <v>0</v>
      </c>
      <c r="AP24" s="34">
        <f t="shared" si="21"/>
        <v>765727</v>
      </c>
      <c r="AQ24" s="34">
        <f t="shared" si="21"/>
        <v>951463</v>
      </c>
      <c r="AR24" s="34">
        <f t="shared" si="21"/>
        <v>959801</v>
      </c>
      <c r="AS24" s="35">
        <f t="shared" si="14"/>
        <v>1.0087633465515737</v>
      </c>
      <c r="AT24" s="34">
        <f t="shared" si="21"/>
        <v>0</v>
      </c>
      <c r="AU24" s="34">
        <f t="shared" si="21"/>
        <v>0</v>
      </c>
      <c r="AV24" s="34">
        <f t="shared" si="21"/>
        <v>0</v>
      </c>
      <c r="AW24" s="35">
        <f t="shared" si="15"/>
        <v>0</v>
      </c>
      <c r="AX24" s="34">
        <f t="shared" si="21"/>
        <v>0</v>
      </c>
      <c r="AY24" s="34">
        <f t="shared" si="21"/>
        <v>0</v>
      </c>
      <c r="AZ24" s="34">
        <f t="shared" si="21"/>
        <v>-198453</v>
      </c>
      <c r="BA24" s="35">
        <f t="shared" si="16"/>
        <v>0</v>
      </c>
      <c r="BB24" s="36">
        <f t="shared" si="2"/>
        <v>18287990</v>
      </c>
      <c r="BC24" s="36">
        <f t="shared" si="3"/>
        <v>22290054</v>
      </c>
      <c r="BD24" s="36">
        <f t="shared" si="4"/>
        <v>21745792</v>
      </c>
      <c r="BE24" s="58">
        <f t="shared" si="18"/>
        <v>0.9755827419709256</v>
      </c>
    </row>
    <row r="25" spans="1:57" ht="16.5" customHeight="1">
      <c r="A25" s="51" t="s">
        <v>45</v>
      </c>
      <c r="B25" s="31">
        <v>423200</v>
      </c>
      <c r="C25" s="31">
        <f>SUM(C26:C29)</f>
        <v>2178614</v>
      </c>
      <c r="D25" s="31">
        <v>2694593</v>
      </c>
      <c r="E25" s="32">
        <f t="shared" si="17"/>
        <v>1.2368381916209112</v>
      </c>
      <c r="F25" s="31">
        <v>2439679</v>
      </c>
      <c r="G25" s="31">
        <f>SUM(G26:G29)</f>
        <v>2439619</v>
      </c>
      <c r="H25" s="31">
        <v>2662859</v>
      </c>
      <c r="I25" s="32">
        <f t="shared" si="5"/>
        <v>1.091506091729897</v>
      </c>
      <c r="J25" s="31">
        <v>206000</v>
      </c>
      <c r="K25" s="31">
        <f>SUM(K26:K29)</f>
        <v>253886</v>
      </c>
      <c r="L25" s="31">
        <f>308380+22270</f>
        <v>330650</v>
      </c>
      <c r="M25" s="32">
        <f t="shared" si="6"/>
        <v>1.3023561756063746</v>
      </c>
      <c r="N25" s="31">
        <v>-6077098</v>
      </c>
      <c r="O25" s="31">
        <f>SUM(O26:O29)</f>
        <v>-7951657</v>
      </c>
      <c r="P25" s="31">
        <v>-7268592</v>
      </c>
      <c r="Q25" s="32">
        <f t="shared" si="7"/>
        <v>0.9140977786139417</v>
      </c>
      <c r="R25" s="31">
        <v>0</v>
      </c>
      <c r="S25" s="31">
        <f>SUM(S26:S29)</f>
        <v>-305362</v>
      </c>
      <c r="T25" s="31">
        <v>-227412</v>
      </c>
      <c r="U25" s="32">
        <f t="shared" si="8"/>
        <v>0.7447292066465375</v>
      </c>
      <c r="V25" s="31">
        <v>5115221</v>
      </c>
      <c r="W25" s="31">
        <f>SUM(W26:W29)</f>
        <v>6609804</v>
      </c>
      <c r="X25" s="31">
        <v>6603124</v>
      </c>
      <c r="Y25" s="32">
        <f t="shared" si="9"/>
        <v>0.9989893800179249</v>
      </c>
      <c r="Z25" s="31">
        <v>497322</v>
      </c>
      <c r="AA25" s="31">
        <f>SUM(AA26:AA29)</f>
        <v>555339</v>
      </c>
      <c r="AB25" s="31">
        <v>563150</v>
      </c>
      <c r="AC25" s="32">
        <f t="shared" si="10"/>
        <v>1.0140652826471759</v>
      </c>
      <c r="AD25" s="31">
        <v>541549</v>
      </c>
      <c r="AE25" s="31">
        <f>SUM(AE26:AE29)</f>
        <v>573123</v>
      </c>
      <c r="AF25" s="31">
        <v>59601</v>
      </c>
      <c r="AG25" s="32">
        <f t="shared" si="11"/>
        <v>0.1039933836192231</v>
      </c>
      <c r="AH25" s="31">
        <v>0</v>
      </c>
      <c r="AI25" s="31">
        <f>SUM(AI26:AI29)</f>
        <v>0</v>
      </c>
      <c r="AJ25" s="31">
        <v>0</v>
      </c>
      <c r="AK25" s="32">
        <f t="shared" si="12"/>
        <v>0</v>
      </c>
      <c r="AL25" s="31">
        <v>30000</v>
      </c>
      <c r="AM25" s="31">
        <f>SUM(AM26:AM29)</f>
        <v>130042</v>
      </c>
      <c r="AN25" s="31">
        <v>132599</v>
      </c>
      <c r="AO25" s="32">
        <f t="shared" si="13"/>
        <v>1.0196628781470602</v>
      </c>
      <c r="AP25" s="31">
        <v>9601756</v>
      </c>
      <c r="AQ25" s="31">
        <f>SUM(AQ26:AQ29)</f>
        <v>10320925</v>
      </c>
      <c r="AR25" s="31">
        <v>10707599</v>
      </c>
      <c r="AS25" s="32">
        <f t="shared" si="14"/>
        <v>1.0374650527932332</v>
      </c>
      <c r="AT25" s="31">
        <v>0</v>
      </c>
      <c r="AU25" s="31">
        <f>SUM(AU26:AU29)</f>
        <v>0</v>
      </c>
      <c r="AV25" s="31">
        <v>0</v>
      </c>
      <c r="AW25" s="32">
        <f t="shared" si="15"/>
        <v>0</v>
      </c>
      <c r="AX25" s="31">
        <v>0</v>
      </c>
      <c r="AY25" s="31">
        <f>SUM(AY26:AY29)</f>
        <v>0</v>
      </c>
      <c r="AZ25" s="31">
        <v>21029</v>
      </c>
      <c r="BA25" s="32">
        <f t="shared" si="16"/>
        <v>0</v>
      </c>
      <c r="BB25" s="56">
        <f t="shared" si="2"/>
        <v>12777629</v>
      </c>
      <c r="BC25" s="56">
        <f t="shared" si="3"/>
        <v>14804333</v>
      </c>
      <c r="BD25" s="56">
        <f t="shared" si="4"/>
        <v>16279200</v>
      </c>
      <c r="BE25" s="57">
        <f t="shared" si="18"/>
        <v>1.0996240087277152</v>
      </c>
    </row>
    <row r="26" spans="1:57" ht="15.75">
      <c r="A26" s="47" t="s">
        <v>46</v>
      </c>
      <c r="B26" s="16">
        <v>423200</v>
      </c>
      <c r="C26" s="16">
        <v>2178614</v>
      </c>
      <c r="D26" s="16">
        <f>D25-D27-D28-D29</f>
        <v>2694410</v>
      </c>
      <c r="E26" s="17">
        <f t="shared" si="17"/>
        <v>1.2367541932623218</v>
      </c>
      <c r="F26" s="16">
        <v>2439679</v>
      </c>
      <c r="G26" s="16">
        <v>2439619</v>
      </c>
      <c r="H26" s="16">
        <f>H25-H27-H28-H29</f>
        <v>2662859</v>
      </c>
      <c r="I26" s="17">
        <f t="shared" si="5"/>
        <v>1.091506091729897</v>
      </c>
      <c r="J26" s="16">
        <v>206000</v>
      </c>
      <c r="K26" s="16">
        <v>253886</v>
      </c>
      <c r="L26" s="16">
        <f>L25-L27-L28-L29</f>
        <v>330650</v>
      </c>
      <c r="M26" s="17">
        <f t="shared" si="6"/>
        <v>1.3023561756063746</v>
      </c>
      <c r="N26" s="16">
        <v>-6077098</v>
      </c>
      <c r="O26" s="16">
        <v>-7951657</v>
      </c>
      <c r="P26" s="16">
        <f>P25-P27-P28-P29</f>
        <v>-7268592</v>
      </c>
      <c r="Q26" s="17">
        <f t="shared" si="7"/>
        <v>0.9140977786139417</v>
      </c>
      <c r="R26" s="16">
        <v>0</v>
      </c>
      <c r="S26" s="16">
        <v>-305362</v>
      </c>
      <c r="T26" s="16">
        <f>T25-T27-T28-T29</f>
        <v>-227412</v>
      </c>
      <c r="U26" s="17">
        <f t="shared" si="8"/>
        <v>0.7447292066465375</v>
      </c>
      <c r="V26" s="16">
        <v>5115221</v>
      </c>
      <c r="W26" s="16">
        <v>6609804</v>
      </c>
      <c r="X26" s="16">
        <f>X25-X27-X28-X29</f>
        <v>6603124</v>
      </c>
      <c r="Y26" s="17">
        <f>IF(W26=0,0,X26/W26)</f>
        <v>0.9989893800179249</v>
      </c>
      <c r="Z26" s="16">
        <v>495462</v>
      </c>
      <c r="AA26" s="16">
        <v>549352</v>
      </c>
      <c r="AB26" s="16">
        <f>AB25-AB27-AB28-AB29</f>
        <v>560124</v>
      </c>
      <c r="AC26" s="17">
        <f t="shared" si="10"/>
        <v>1.0196085569907818</v>
      </c>
      <c r="AD26" s="16">
        <v>541549</v>
      </c>
      <c r="AE26" s="16">
        <v>573123</v>
      </c>
      <c r="AF26" s="16">
        <f>AF25-AF27-AF28-AF29</f>
        <v>59601</v>
      </c>
      <c r="AG26" s="17">
        <f t="shared" si="11"/>
        <v>0.1039933836192231</v>
      </c>
      <c r="AH26" s="16">
        <v>0</v>
      </c>
      <c r="AI26" s="16"/>
      <c r="AJ26" s="16">
        <f>AJ25-AJ27-AJ28-AJ29</f>
        <v>0</v>
      </c>
      <c r="AK26" s="17">
        <f t="shared" si="12"/>
        <v>0</v>
      </c>
      <c r="AL26" s="16">
        <v>30000</v>
      </c>
      <c r="AM26" s="16">
        <v>130042</v>
      </c>
      <c r="AN26" s="16">
        <f>AN25-AN27-AN28-AN29</f>
        <v>132599</v>
      </c>
      <c r="AO26" s="17">
        <f t="shared" si="13"/>
        <v>1.0196628781470602</v>
      </c>
      <c r="AP26" s="16">
        <v>9600315</v>
      </c>
      <c r="AQ26" s="16">
        <v>10319484</v>
      </c>
      <c r="AR26" s="16">
        <f>AR25-AR27-AR28-AR29</f>
        <v>10706158</v>
      </c>
      <c r="AS26" s="17">
        <f t="shared" si="14"/>
        <v>1.0374702843669315</v>
      </c>
      <c r="AT26" s="16">
        <v>0</v>
      </c>
      <c r="AU26" s="16"/>
      <c r="AV26" s="16">
        <f>AV25-AV27-AV28-AV29</f>
        <v>0</v>
      </c>
      <c r="AW26" s="17">
        <f t="shared" si="15"/>
        <v>0</v>
      </c>
      <c r="AX26" s="16">
        <v>0</v>
      </c>
      <c r="AY26" s="16"/>
      <c r="AZ26" s="16">
        <f>AZ25-AZ27-AZ28-AZ29</f>
        <v>20852</v>
      </c>
      <c r="BA26" s="17">
        <f t="shared" si="16"/>
        <v>0</v>
      </c>
      <c r="BB26" s="14">
        <f t="shared" si="2"/>
        <v>12774328</v>
      </c>
      <c r="BC26" s="14">
        <f t="shared" si="3"/>
        <v>14796905</v>
      </c>
      <c r="BD26" s="14">
        <f t="shared" si="4"/>
        <v>16274373</v>
      </c>
      <c r="BE26" s="52">
        <f t="shared" si="18"/>
        <v>1.0998497996709447</v>
      </c>
    </row>
    <row r="27" spans="1:57" ht="15.75">
      <c r="A27" s="47" t="s">
        <v>47</v>
      </c>
      <c r="B27" s="16">
        <v>0</v>
      </c>
      <c r="C27" s="16">
        <v>0</v>
      </c>
      <c r="D27" s="16">
        <v>19</v>
      </c>
      <c r="E27" s="17">
        <f t="shared" si="17"/>
        <v>0</v>
      </c>
      <c r="F27" s="16">
        <v>0</v>
      </c>
      <c r="G27" s="16">
        <v>0</v>
      </c>
      <c r="H27" s="16">
        <v>0</v>
      </c>
      <c r="I27" s="17">
        <f>IF(G27=0,0,H27/G27)</f>
        <v>0</v>
      </c>
      <c r="J27" s="16">
        <v>0</v>
      </c>
      <c r="K27" s="16">
        <v>0</v>
      </c>
      <c r="L27" s="16">
        <v>0</v>
      </c>
      <c r="M27" s="17">
        <f>IF(K27=0,0,L27/K27)</f>
        <v>0</v>
      </c>
      <c r="N27" s="16">
        <v>0</v>
      </c>
      <c r="O27" s="16">
        <v>0</v>
      </c>
      <c r="P27" s="16">
        <v>0</v>
      </c>
      <c r="Q27" s="17">
        <f>IF(O27=0,0,P27/O27)</f>
        <v>0</v>
      </c>
      <c r="R27" s="16">
        <v>0</v>
      </c>
      <c r="S27" s="16">
        <v>0</v>
      </c>
      <c r="T27" s="16">
        <v>0</v>
      </c>
      <c r="U27" s="17">
        <f>IF(S27=0,0,T27/S27)</f>
        <v>0</v>
      </c>
      <c r="V27" s="16"/>
      <c r="W27" s="16"/>
      <c r="X27" s="16">
        <v>0</v>
      </c>
      <c r="Y27" s="17">
        <f>IF(W27=0,0,X27/W27)</f>
        <v>0</v>
      </c>
      <c r="Z27" s="16">
        <v>120</v>
      </c>
      <c r="AA27" s="16">
        <v>1493</v>
      </c>
      <c r="AB27" s="16">
        <v>1006</v>
      </c>
      <c r="AC27" s="17">
        <f>IF(AA27=0,0,AB27/AA27)</f>
        <v>0.6738111185532485</v>
      </c>
      <c r="AD27" s="16">
        <v>0</v>
      </c>
      <c r="AE27" s="16">
        <v>0</v>
      </c>
      <c r="AF27" s="16">
        <v>0</v>
      </c>
      <c r="AG27" s="17">
        <f>IF(AE27=0,0,AF27/AE27)</f>
        <v>0</v>
      </c>
      <c r="AH27" s="16">
        <v>0</v>
      </c>
      <c r="AI27" s="16">
        <v>0</v>
      </c>
      <c r="AJ27" s="16">
        <v>0</v>
      </c>
      <c r="AK27" s="17">
        <f>IF(AI27=0,0,AJ27/AI27)</f>
        <v>0</v>
      </c>
      <c r="AL27" s="16">
        <v>0</v>
      </c>
      <c r="AM27" s="16">
        <v>0</v>
      </c>
      <c r="AN27" s="16">
        <v>0</v>
      </c>
      <c r="AO27" s="17">
        <f>IF(AM27=0,0,AN27/AM27)</f>
        <v>0</v>
      </c>
      <c r="AP27" s="16">
        <v>57</v>
      </c>
      <c r="AQ27" s="16">
        <v>57</v>
      </c>
      <c r="AR27" s="16">
        <v>57</v>
      </c>
      <c r="AS27" s="17">
        <f>IF(AQ27=0,0,AR27/AQ27)</f>
        <v>1</v>
      </c>
      <c r="AT27" s="16">
        <v>0</v>
      </c>
      <c r="AU27" s="16">
        <v>0</v>
      </c>
      <c r="AV27" s="16">
        <v>0</v>
      </c>
      <c r="AW27" s="17">
        <f>IF(AU27=0,0,AV27/AU27)</f>
        <v>0</v>
      </c>
      <c r="AX27" s="16">
        <v>0</v>
      </c>
      <c r="AY27" s="16">
        <v>0</v>
      </c>
      <c r="AZ27" s="16">
        <v>0</v>
      </c>
      <c r="BA27" s="17">
        <f>IF(AY27=0,0,AZ27/AY27)</f>
        <v>0</v>
      </c>
      <c r="BB27" s="14">
        <f t="shared" si="2"/>
        <v>177</v>
      </c>
      <c r="BC27" s="14">
        <f t="shared" si="3"/>
        <v>1550</v>
      </c>
      <c r="BD27" s="14">
        <f t="shared" si="4"/>
        <v>1082</v>
      </c>
      <c r="BE27" s="52">
        <f t="shared" si="18"/>
        <v>0.6980645161290323</v>
      </c>
    </row>
    <row r="28" spans="1:57" ht="15.75">
      <c r="A28" s="47" t="s">
        <v>48</v>
      </c>
      <c r="B28" s="16">
        <v>0</v>
      </c>
      <c r="C28" s="16">
        <v>0</v>
      </c>
      <c r="D28" s="16">
        <v>67</v>
      </c>
      <c r="E28" s="17">
        <f t="shared" si="17"/>
        <v>0</v>
      </c>
      <c r="F28" s="16">
        <v>0</v>
      </c>
      <c r="G28" s="16">
        <v>0</v>
      </c>
      <c r="H28" s="16">
        <v>0</v>
      </c>
      <c r="I28" s="17">
        <f>IF(G28=0,0,H28/G28)</f>
        <v>0</v>
      </c>
      <c r="J28" s="16">
        <v>0</v>
      </c>
      <c r="K28" s="16">
        <v>0</v>
      </c>
      <c r="L28" s="16">
        <v>0</v>
      </c>
      <c r="M28" s="17">
        <f>IF(K28=0,0,L28/K28)</f>
        <v>0</v>
      </c>
      <c r="N28" s="16">
        <v>0</v>
      </c>
      <c r="O28" s="16">
        <v>0</v>
      </c>
      <c r="P28" s="16">
        <v>0</v>
      </c>
      <c r="Q28" s="17">
        <f>IF(O28=0,0,P28/O28)</f>
        <v>0</v>
      </c>
      <c r="R28" s="16">
        <v>0</v>
      </c>
      <c r="S28" s="16">
        <v>0</v>
      </c>
      <c r="T28" s="16">
        <v>0</v>
      </c>
      <c r="U28" s="17">
        <f>IF(S28=0,0,T28/S28)</f>
        <v>0</v>
      </c>
      <c r="V28" s="16"/>
      <c r="W28" s="16"/>
      <c r="X28" s="16">
        <v>0</v>
      </c>
      <c r="Y28" s="17">
        <f>IF(W28=0,0,X28/W28)</f>
        <v>0</v>
      </c>
      <c r="Z28" s="16">
        <v>870</v>
      </c>
      <c r="AA28" s="16">
        <v>2236</v>
      </c>
      <c r="AB28" s="16">
        <v>998</v>
      </c>
      <c r="AC28" s="17">
        <f>IF(AA28=0,0,AB28/AA28)</f>
        <v>0.44633273703041143</v>
      </c>
      <c r="AD28" s="16">
        <v>0</v>
      </c>
      <c r="AE28" s="16">
        <v>0</v>
      </c>
      <c r="AF28" s="16">
        <v>0</v>
      </c>
      <c r="AG28" s="17">
        <f>IF(AE28=0,0,AF28/AE28)</f>
        <v>0</v>
      </c>
      <c r="AH28" s="16">
        <v>0</v>
      </c>
      <c r="AI28" s="16">
        <v>0</v>
      </c>
      <c r="AJ28" s="16">
        <v>0</v>
      </c>
      <c r="AK28" s="17">
        <f>IF(AI28=0,0,AJ28/AI28)</f>
        <v>0</v>
      </c>
      <c r="AL28" s="16">
        <v>0</v>
      </c>
      <c r="AM28" s="16">
        <v>0</v>
      </c>
      <c r="AN28" s="16">
        <v>0</v>
      </c>
      <c r="AO28" s="17">
        <f>IF(AM28=0,0,AN28/AM28)</f>
        <v>0</v>
      </c>
      <c r="AP28" s="16">
        <v>626</v>
      </c>
      <c r="AQ28" s="16">
        <v>626</v>
      </c>
      <c r="AR28" s="16">
        <v>626</v>
      </c>
      <c r="AS28" s="17">
        <f>IF(AQ28=0,0,AR28/AQ28)</f>
        <v>1</v>
      </c>
      <c r="AT28" s="16">
        <v>0</v>
      </c>
      <c r="AU28" s="16">
        <v>0</v>
      </c>
      <c r="AV28" s="16">
        <v>0</v>
      </c>
      <c r="AW28" s="17">
        <f>IF(AU28=0,0,AV28/AU28)</f>
        <v>0</v>
      </c>
      <c r="AX28" s="16">
        <v>0</v>
      </c>
      <c r="AY28" s="16">
        <v>0</v>
      </c>
      <c r="AZ28" s="16">
        <v>0</v>
      </c>
      <c r="BA28" s="17">
        <f>IF(AY28=0,0,AZ28/AY28)</f>
        <v>0</v>
      </c>
      <c r="BB28" s="14">
        <f t="shared" si="2"/>
        <v>1496</v>
      </c>
      <c r="BC28" s="14">
        <f t="shared" si="3"/>
        <v>2862</v>
      </c>
      <c r="BD28" s="14">
        <f t="shared" si="4"/>
        <v>1691</v>
      </c>
      <c r="BE28" s="52">
        <f t="shared" si="18"/>
        <v>0.5908455625436757</v>
      </c>
    </row>
    <row r="29" spans="1:57" ht="16.5" thickBot="1">
      <c r="A29" s="53" t="s">
        <v>49</v>
      </c>
      <c r="B29" s="20">
        <v>0</v>
      </c>
      <c r="C29" s="20">
        <v>0</v>
      </c>
      <c r="D29" s="20">
        <v>97</v>
      </c>
      <c r="E29" s="21">
        <f t="shared" si="17"/>
        <v>0</v>
      </c>
      <c r="F29" s="20">
        <v>0</v>
      </c>
      <c r="G29" s="20">
        <v>0</v>
      </c>
      <c r="H29" s="20">
        <v>0</v>
      </c>
      <c r="I29" s="21">
        <f>IF(G29=0,0,H29/G29)</f>
        <v>0</v>
      </c>
      <c r="J29" s="20">
        <v>0</v>
      </c>
      <c r="K29" s="20">
        <v>0</v>
      </c>
      <c r="L29" s="20">
        <v>0</v>
      </c>
      <c r="M29" s="21">
        <f>IF(K29=0,0,L29/K29)</f>
        <v>0</v>
      </c>
      <c r="N29" s="20">
        <v>0</v>
      </c>
      <c r="O29" s="20">
        <v>0</v>
      </c>
      <c r="P29" s="20">
        <v>0</v>
      </c>
      <c r="Q29" s="21">
        <f>IF(O29=0,0,P29/O29)</f>
        <v>0</v>
      </c>
      <c r="R29" s="20">
        <v>0</v>
      </c>
      <c r="S29" s="20">
        <v>0</v>
      </c>
      <c r="T29" s="20">
        <v>0</v>
      </c>
      <c r="U29" s="21">
        <f>IF(S29=0,0,T29/S29)</f>
        <v>0</v>
      </c>
      <c r="V29" s="20"/>
      <c r="W29" s="20"/>
      <c r="X29" s="20">
        <v>0</v>
      </c>
      <c r="Y29" s="21">
        <f>IF(W29=0,0,X29/W29)</f>
        <v>0</v>
      </c>
      <c r="Z29" s="20">
        <v>870</v>
      </c>
      <c r="AA29" s="20">
        <v>2258</v>
      </c>
      <c r="AB29" s="20">
        <v>1022</v>
      </c>
      <c r="AC29" s="21">
        <f>IF(AA29=0,0,AB29/AA29)</f>
        <v>0.4526129317980514</v>
      </c>
      <c r="AD29" s="20">
        <v>0</v>
      </c>
      <c r="AE29" s="20">
        <v>0</v>
      </c>
      <c r="AF29" s="20">
        <v>0</v>
      </c>
      <c r="AG29" s="21">
        <f>IF(AE29=0,0,AF29/AE29)</f>
        <v>0</v>
      </c>
      <c r="AH29" s="20">
        <v>0</v>
      </c>
      <c r="AI29" s="20">
        <v>0</v>
      </c>
      <c r="AJ29" s="20">
        <v>0</v>
      </c>
      <c r="AK29" s="21">
        <f>IF(AI29=0,0,AJ29/AI29)</f>
        <v>0</v>
      </c>
      <c r="AL29" s="20">
        <v>0</v>
      </c>
      <c r="AM29" s="20">
        <v>0</v>
      </c>
      <c r="AN29" s="20">
        <v>0</v>
      </c>
      <c r="AO29" s="21">
        <f>IF(AM29=0,0,AN29/AM29)</f>
        <v>0</v>
      </c>
      <c r="AP29" s="20">
        <v>758</v>
      </c>
      <c r="AQ29" s="20">
        <v>758</v>
      </c>
      <c r="AR29" s="20">
        <v>758</v>
      </c>
      <c r="AS29" s="21">
        <f>IF(AQ29=0,0,AR29/AQ29)</f>
        <v>1</v>
      </c>
      <c r="AT29" s="20">
        <v>0</v>
      </c>
      <c r="AU29" s="20">
        <v>0</v>
      </c>
      <c r="AV29" s="20">
        <v>0</v>
      </c>
      <c r="AW29" s="21">
        <f>IF(AU29=0,0,AV29/AU29)</f>
        <v>0</v>
      </c>
      <c r="AX29" s="20">
        <v>0</v>
      </c>
      <c r="AY29" s="20">
        <v>0</v>
      </c>
      <c r="AZ29" s="22">
        <v>177</v>
      </c>
      <c r="BA29" s="21">
        <f>IF(AY29=0,0,AZ29/AY29)</f>
        <v>0</v>
      </c>
      <c r="BB29" s="30">
        <f t="shared" si="2"/>
        <v>1628</v>
      </c>
      <c r="BC29" s="30">
        <f t="shared" si="3"/>
        <v>3016</v>
      </c>
      <c r="BD29" s="30">
        <f t="shared" si="4"/>
        <v>2054</v>
      </c>
      <c r="BE29" s="54">
        <f t="shared" si="18"/>
        <v>0.6810344827586207</v>
      </c>
    </row>
    <row r="30" spans="1:57" ht="19.5" customHeight="1" thickBot="1">
      <c r="A30" s="23" t="s">
        <v>50</v>
      </c>
      <c r="B30" s="24">
        <f>+B24+B25</f>
        <v>3024479</v>
      </c>
      <c r="C30" s="24">
        <f>+C24+C25</f>
        <v>5268223</v>
      </c>
      <c r="D30" s="24">
        <f>+D24+D25</f>
        <v>5861466</v>
      </c>
      <c r="E30" s="25">
        <f t="shared" si="17"/>
        <v>1.1126077996318682</v>
      </c>
      <c r="F30" s="24">
        <f>+F24+F25</f>
        <v>2439679</v>
      </c>
      <c r="G30" s="24">
        <f>+G24+G25</f>
        <v>2439619</v>
      </c>
      <c r="H30" s="24">
        <f>+H24+H25</f>
        <v>2662859</v>
      </c>
      <c r="I30" s="25">
        <f>IF(G30=0,0,H30/G30)</f>
        <v>1.091506091729897</v>
      </c>
      <c r="J30" s="24">
        <f>+J24+J25</f>
        <v>206000</v>
      </c>
      <c r="K30" s="24">
        <f>+K24+K25</f>
        <v>344602</v>
      </c>
      <c r="L30" s="24">
        <f>+L24+L25</f>
        <v>417048</v>
      </c>
      <c r="M30" s="25">
        <f>IF(K30=0,0,L30/K30)</f>
        <v>1.2102309330764185</v>
      </c>
      <c r="N30" s="24">
        <f>+N24+N25</f>
        <v>0</v>
      </c>
      <c r="O30" s="24">
        <f>+O24+O25</f>
        <v>0</v>
      </c>
      <c r="P30" s="24">
        <f>+P24+P25</f>
        <v>0</v>
      </c>
      <c r="Q30" s="25">
        <f>IF(O30=0,0,P30/O30)</f>
        <v>0</v>
      </c>
      <c r="R30" s="24">
        <f>+R24+R25</f>
        <v>0</v>
      </c>
      <c r="S30" s="24">
        <f>+S24+S25</f>
        <v>0</v>
      </c>
      <c r="T30" s="24">
        <f>+T24+T25</f>
        <v>0</v>
      </c>
      <c r="U30" s="25">
        <f>IF(S30=0,0,T30/S30)</f>
        <v>0</v>
      </c>
      <c r="V30" s="24">
        <f>+V24+V25</f>
        <v>5115221</v>
      </c>
      <c r="W30" s="24">
        <f>+W24+W25</f>
        <v>6609804</v>
      </c>
      <c r="X30" s="24">
        <f>+X24+X25</f>
        <v>6603124</v>
      </c>
      <c r="Y30" s="25">
        <f>IF(W30=0,0,X30/W30)</f>
        <v>0.9989893800179249</v>
      </c>
      <c r="Z30" s="24">
        <f>+Z24+Z25</f>
        <v>9198208</v>
      </c>
      <c r="AA30" s="24">
        <f>+AA24+AA25</f>
        <v>10337101</v>
      </c>
      <c r="AB30" s="24">
        <f>+AB24+AB25</f>
        <v>10320535</v>
      </c>
      <c r="AC30" s="25">
        <f>IF(AA30=0,0,AB30/AA30)</f>
        <v>0.9983974230299191</v>
      </c>
      <c r="AD30" s="24">
        <f>+AD24+AD25</f>
        <v>684549</v>
      </c>
      <c r="AE30" s="24">
        <f>+AE24+AE25</f>
        <v>692608</v>
      </c>
      <c r="AF30" s="24">
        <f>+AF24+AF25</f>
        <v>179087</v>
      </c>
      <c r="AG30" s="25">
        <f>IF(AE30=0,0,AF30/AE30)</f>
        <v>0.2585690607096655</v>
      </c>
      <c r="AH30" s="24">
        <f>+AH24+AH25</f>
        <v>0</v>
      </c>
      <c r="AI30" s="24">
        <f>+AI24+AI25</f>
        <v>0</v>
      </c>
      <c r="AJ30" s="24">
        <f>+AJ24+AJ25</f>
        <v>358298</v>
      </c>
      <c r="AK30" s="25">
        <f>IF(AI30=0,0,AJ30/AI30)</f>
        <v>0</v>
      </c>
      <c r="AL30" s="24">
        <f>+AL24+AL25</f>
        <v>30000</v>
      </c>
      <c r="AM30" s="24">
        <f>+AM24+AM25</f>
        <v>130042</v>
      </c>
      <c r="AN30" s="24">
        <f>+AN24+AN25</f>
        <v>132599</v>
      </c>
      <c r="AO30" s="25">
        <f>IF(AM30=0,0,AN30/AM30)</f>
        <v>1.0196628781470602</v>
      </c>
      <c r="AP30" s="24">
        <f>+AP24+AP25</f>
        <v>10367483</v>
      </c>
      <c r="AQ30" s="24">
        <f>+AQ24+AQ25</f>
        <v>11272388</v>
      </c>
      <c r="AR30" s="24">
        <f>+AR24+AR25</f>
        <v>11667400</v>
      </c>
      <c r="AS30" s="25">
        <f>IF(AQ30=0,0,AR30/AQ30)</f>
        <v>1.0350424417612312</v>
      </c>
      <c r="AT30" s="24">
        <f>+AT24+AT25</f>
        <v>0</v>
      </c>
      <c r="AU30" s="24">
        <f>+AU24+AU25</f>
        <v>0</v>
      </c>
      <c r="AV30" s="24">
        <f>+AV24+AV25</f>
        <v>0</v>
      </c>
      <c r="AW30" s="25">
        <f>IF(AU30=0,0,AV30/AU30)</f>
        <v>0</v>
      </c>
      <c r="AX30" s="24">
        <f>+AX24+AX25</f>
        <v>0</v>
      </c>
      <c r="AY30" s="24">
        <f>+AY24+AY25</f>
        <v>0</v>
      </c>
      <c r="AZ30" s="24">
        <f>+AZ24+AZ25</f>
        <v>-177424</v>
      </c>
      <c r="BA30" s="25">
        <f>IF(AY30=0,0,AZ30/AY30)</f>
        <v>0</v>
      </c>
      <c r="BB30" s="26">
        <f t="shared" si="2"/>
        <v>31065619</v>
      </c>
      <c r="BC30" s="26">
        <f t="shared" si="3"/>
        <v>37094387</v>
      </c>
      <c r="BD30" s="26">
        <f t="shared" si="4"/>
        <v>38024992</v>
      </c>
      <c r="BE30" s="27">
        <f t="shared" si="18"/>
        <v>1.0250874883038235</v>
      </c>
    </row>
    <row r="31" spans="4:56" ht="15.75">
      <c r="D31" s="9"/>
      <c r="H31" s="9"/>
      <c r="L31" s="9"/>
      <c r="P31" s="9"/>
      <c r="T31" s="9"/>
      <c r="X31" s="9"/>
      <c r="AB31" s="9"/>
      <c r="AF31" s="9"/>
      <c r="AJ31" s="9"/>
      <c r="AN31" s="9"/>
      <c r="AR31" s="9"/>
      <c r="AV31" s="9"/>
      <c r="AZ31" s="9"/>
      <c r="BD31" s="9"/>
    </row>
    <row r="32" spans="4:60" ht="15.75">
      <c r="D32" s="10"/>
      <c r="H32" s="10"/>
      <c r="L32" s="10"/>
      <c r="P32" s="10"/>
      <c r="T32" s="10"/>
      <c r="X32" s="10"/>
      <c r="AB32" s="10"/>
      <c r="AF32" s="10"/>
      <c r="AJ32" s="10"/>
      <c r="AN32" s="10"/>
      <c r="AR32" s="10"/>
      <c r="AV32" s="10"/>
      <c r="AZ32" s="10"/>
      <c r="BD32" s="10"/>
      <c r="BH32" s="10"/>
    </row>
    <row r="33" ht="15.75">
      <c r="BH33" s="10"/>
    </row>
  </sheetData>
  <printOptions horizontalCentered="1"/>
  <pageMargins left="0.3937007874015748" right="0.3937007874015748" top="0.5905511811023623" bottom="0.5905511811023623" header="0.3937007874015748" footer="0.3937007874015748"/>
  <pageSetup orientation="landscape" paperSize="9" scale="95" r:id="rId1"/>
  <headerFooter alignWithMargins="0">
    <oddHeader>&amp;R2. sz. melléklet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Tibor</dc:creator>
  <cp:keywords/>
  <dc:description/>
  <cp:lastModifiedBy>ozsvath</cp:lastModifiedBy>
  <cp:lastPrinted>2009-04-07T08:18:30Z</cp:lastPrinted>
  <dcterms:created xsi:type="dcterms:W3CDTF">2008-10-09T06:40:43Z</dcterms:created>
  <dcterms:modified xsi:type="dcterms:W3CDTF">2009-04-07T08:18:42Z</dcterms:modified>
  <cp:category/>
  <cp:version/>
  <cp:contentType/>
  <cp:contentStatus/>
</cp:coreProperties>
</file>