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720" windowHeight="6750" tabRatio="599" activeTab="0"/>
  </bookViews>
  <sheets>
    <sheet name="Bevételek" sheetId="1" r:id="rId1"/>
    <sheet name="Üres" sheetId="2" r:id="rId2"/>
  </sheets>
  <definedNames>
    <definedName name="_xlnm.Print_Titles" localSheetId="0">'Bevételek'!$A:$A,'Bevételek'!$1:$6</definedName>
    <definedName name="_xlnm.Print_Titles" localSheetId="1">'Üres'!$A:$A</definedName>
    <definedName name="_xlnm.Print_Area" localSheetId="0">'Bevételek'!$B$7:$BI$28</definedName>
  </definedNames>
  <calcPr fullCalcOnLoad="1"/>
</workbook>
</file>

<file path=xl/sharedStrings.xml><?xml version="1.0" encoding="utf-8"?>
<sst xmlns="http://schemas.openxmlformats.org/spreadsheetml/2006/main" count="344" uniqueCount="55">
  <si>
    <t>1. oldal</t>
  </si>
  <si>
    <t>2. oldal</t>
  </si>
  <si>
    <t>3. oldal</t>
  </si>
  <si>
    <t>4. oldal</t>
  </si>
  <si>
    <t>5. oldal</t>
  </si>
  <si>
    <t>A Megyei Önkormányzat 2008. I. félévi bevételeinek alakulása</t>
  </si>
  <si>
    <t>M.e: Ezer Ft</t>
  </si>
  <si>
    <t>Intézményi működési bevételek</t>
  </si>
  <si>
    <t>Önkormányzatok sajátos működési bevétele</t>
  </si>
  <si>
    <t>Felhalmozási és tőke jellegű bevételek</t>
  </si>
  <si>
    <t>Önk. sajátos felhalmozási és tőke bevételei</t>
  </si>
  <si>
    <t>Felügyeleti szervi tám. működési célra</t>
  </si>
  <si>
    <t>Felügyeleti szervi tám. fejlesztési célra</t>
  </si>
  <si>
    <t>Önkormányzat költségvetési támogatása</t>
  </si>
  <si>
    <t>Támogatásértékű működési bevétel</t>
  </si>
  <si>
    <t>Támogatásértékű felhalmozási bevétel</t>
  </si>
  <si>
    <t>Előző évi visszatérülések</t>
  </si>
  <si>
    <t>Kölcsönök bevételei</t>
  </si>
  <si>
    <t>Pénzforgalom nélküli bevételek</t>
  </si>
  <si>
    <t>Hitelek, értékpapírok bevételei</t>
  </si>
  <si>
    <t>Kiegyenlítő, függő, átfutó bevételek</t>
  </si>
  <si>
    <t>B E V É T E L E K   Ö S S Z E S E N</t>
  </si>
  <si>
    <t>Intézmény megnevezése</t>
  </si>
  <si>
    <t>Eredeti</t>
  </si>
  <si>
    <t>Módosított</t>
  </si>
  <si>
    <t>Féléves</t>
  </si>
  <si>
    <t>Teljesítés</t>
  </si>
  <si>
    <t>előirányzat</t>
  </si>
  <si>
    <t>teljesítés</t>
  </si>
  <si>
    <t>%-ban</t>
  </si>
  <si>
    <t>Harruckern János Közoktatási Intézmény, Gyula</t>
  </si>
  <si>
    <t>Hunyadi János Közoktatási Intézmény, Mkháza</t>
  </si>
  <si>
    <t>Farkas Gyula Közoktatási Intézmény, Békés</t>
  </si>
  <si>
    <t>Pándy Kálmán Megyei Kórház, Gyula</t>
  </si>
  <si>
    <t>Szociális Gyermekvédelmi Központ, Békéscsaba</t>
  </si>
  <si>
    <t>Hajnal István Szociális Szolgáltató Centrum, Békés</t>
  </si>
  <si>
    <t>Körös-menti Szociális Centrum, Szarvas</t>
  </si>
  <si>
    <t>Jókai Színház, Békéscsaba</t>
  </si>
  <si>
    <t xml:space="preserve">   ebből:  Jókai Színház, Békéscsaba</t>
  </si>
  <si>
    <t xml:space="preserve">               Napsugár Bábszínház, Békéscsaba</t>
  </si>
  <si>
    <t>Békés Megyei Múzeumok Igazgatósága, Bcsaba</t>
  </si>
  <si>
    <t>Békés Megyei Tudásház és Könyvtár, Békéscsaba</t>
  </si>
  <si>
    <t>Békés Megyei Levéltár, Gyula</t>
  </si>
  <si>
    <t>Ellátó és Szolgáltató Szervezet, Békéscsaba</t>
  </si>
  <si>
    <t>Intézmények összesen :</t>
  </si>
  <si>
    <t>Önkormányzati Hivatal, Békéscsaba</t>
  </si>
  <si>
    <t xml:space="preserve">   ebből:  Önkormányzati Hivatal</t>
  </si>
  <si>
    <t xml:space="preserve">               Cigány Kisebbségi Önkormányzat</t>
  </si>
  <si>
    <t xml:space="preserve">               Román Kisebbségi Önkormányzat</t>
  </si>
  <si>
    <t xml:space="preserve">               Szlovák Kisebbségi Önkormányzat</t>
  </si>
  <si>
    <t>ÖNKORMÁNYZAT ÖSSZESEN :</t>
  </si>
  <si>
    <t>A Megyei Önkormányzat 2009. I. félévi bevételeinek alakulása</t>
  </si>
  <si>
    <t>A Megyei Önkormányzat 2009. I-III. negyedévi bevételeinek alakulása</t>
  </si>
  <si>
    <t>I-III.negyedéves</t>
  </si>
  <si>
    <t>Szociális és Gyermekvédelmi Központ, Békéscsaba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</si>
</sst>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0.0%"/>
  </numFmts>
  <fonts count="28">
    <font>
      <sz val="12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16"/>
      <name val="Times New Roman CE"/>
      <family val="0"/>
    </font>
    <font>
      <i/>
      <sz val="9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0"/>
    </font>
    <font>
      <i/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4" borderId="7" applyNumberFormat="0" applyFont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1" fillId="6" borderId="0" applyNumberFormat="0" applyBorder="0" applyAlignment="0" applyProtection="0"/>
    <xf numFmtId="0" fontId="22" fillId="16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7" borderId="0" applyNumberFormat="0" applyBorder="0" applyAlignment="0" applyProtection="0"/>
    <xf numFmtId="0" fontId="26" fillId="7" borderId="0" applyNumberFormat="0" applyBorder="0" applyAlignment="0" applyProtection="0"/>
    <xf numFmtId="0" fontId="27" fillId="16" borderId="1" applyNumberFormat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10" xfId="0" applyNumberFormat="1" applyFont="1" applyBorder="1" applyAlignment="1">
      <alignment vertical="center"/>
    </xf>
    <xf numFmtId="165" fontId="4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165" fontId="10" fillId="0" borderId="11" xfId="0" applyNumberFormat="1" applyFont="1" applyBorder="1" applyAlignment="1">
      <alignment vertical="center"/>
    </xf>
    <xf numFmtId="165" fontId="5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Continuous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" fontId="4" fillId="0" borderId="21" xfId="0" applyNumberFormat="1" applyFont="1" applyBorder="1" applyAlignment="1">
      <alignment vertical="center"/>
    </xf>
    <xf numFmtId="165" fontId="4" fillId="0" borderId="22" xfId="0" applyNumberFormat="1" applyFont="1" applyBorder="1" applyAlignment="1">
      <alignment vertical="center"/>
    </xf>
    <xf numFmtId="165" fontId="8" fillId="0" borderId="22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7" fillId="0" borderId="0" xfId="0" applyFont="1" applyAlignment="1" quotePrefix="1">
      <alignment horizontal="left"/>
    </xf>
    <xf numFmtId="3" fontId="11" fillId="0" borderId="23" xfId="0" applyNumberFormat="1" applyFont="1" applyBorder="1" applyAlignment="1">
      <alignment vertical="center"/>
    </xf>
    <xf numFmtId="3" fontId="11" fillId="0" borderId="21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11" fillId="0" borderId="20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165" fontId="11" fillId="0" borderId="22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165" fontId="4" fillId="0" borderId="22" xfId="0" applyNumberFormat="1" applyFont="1" applyBorder="1" applyAlignment="1">
      <alignment vertical="center"/>
    </xf>
    <xf numFmtId="3" fontId="4" fillId="0" borderId="21" xfId="0" applyNumberFormat="1" applyFont="1" applyBorder="1" applyAlignment="1" quotePrefix="1">
      <alignment horizontal="right" vertical="center"/>
    </xf>
    <xf numFmtId="3" fontId="11" fillId="0" borderId="25" xfId="0" applyNumberFormat="1" applyFont="1" applyBorder="1" applyAlignment="1">
      <alignment vertical="center"/>
    </xf>
    <xf numFmtId="165" fontId="11" fillId="0" borderId="26" xfId="0" applyNumberFormat="1" applyFont="1" applyBorder="1" applyAlignment="1">
      <alignment vertical="center"/>
    </xf>
    <xf numFmtId="3" fontId="4" fillId="0" borderId="10" xfId="0" applyNumberFormat="1" applyFont="1" applyBorder="1" applyAlignment="1" quotePrefix="1">
      <alignment horizontal="right" vertical="center"/>
    </xf>
    <xf numFmtId="0" fontId="4" fillId="0" borderId="0" xfId="0" applyFont="1" applyAlignment="1" quotePrefix="1">
      <alignment horizontal="right"/>
    </xf>
    <xf numFmtId="3" fontId="10" fillId="0" borderId="10" xfId="0" applyNumberFormat="1" applyFont="1" applyBorder="1" applyAlignment="1" quotePrefix="1">
      <alignment horizontal="right" vertical="center"/>
    </xf>
    <xf numFmtId="3" fontId="8" fillId="0" borderId="21" xfId="0" applyNumberFormat="1" applyFont="1" applyBorder="1" applyAlignment="1" quotePrefix="1">
      <alignment horizontal="right" vertical="center"/>
    </xf>
    <xf numFmtId="165" fontId="8" fillId="0" borderId="26" xfId="0" applyNumberFormat="1" applyFont="1" applyBorder="1" applyAlignment="1">
      <alignment vertical="center"/>
    </xf>
    <xf numFmtId="3" fontId="8" fillId="0" borderId="23" xfId="0" applyNumberFormat="1" applyFont="1" applyBorder="1" applyAlignment="1" quotePrefix="1">
      <alignment horizontal="right" vertical="center"/>
    </xf>
    <xf numFmtId="0" fontId="9" fillId="0" borderId="19" xfId="0" applyFont="1" applyBorder="1" applyAlignment="1">
      <alignment horizontal="left" vertical="center"/>
    </xf>
    <xf numFmtId="0" fontId="9" fillId="0" borderId="19" xfId="0" applyFont="1" applyBorder="1" applyAlignment="1" quotePrefix="1">
      <alignment horizontal="left" vertical="center"/>
    </xf>
    <xf numFmtId="0" fontId="9" fillId="0" borderId="19" xfId="0" applyFont="1" applyBorder="1" applyAlignment="1">
      <alignment vertical="center"/>
    </xf>
    <xf numFmtId="0" fontId="8" fillId="0" borderId="27" xfId="0" applyFont="1" applyBorder="1" applyAlignment="1" quotePrefix="1">
      <alignment horizontal="left" vertical="center"/>
    </xf>
    <xf numFmtId="0" fontId="8" fillId="0" borderId="19" xfId="0" applyFont="1" applyBorder="1" applyAlignment="1" quotePrefix="1">
      <alignment horizontal="left" vertical="center"/>
    </xf>
    <xf numFmtId="0" fontId="9" fillId="0" borderId="28" xfId="0" applyFont="1" applyBorder="1" applyAlignment="1">
      <alignment vertical="center"/>
    </xf>
    <xf numFmtId="0" fontId="5" fillId="0" borderId="29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8" fillId="0" borderId="28" xfId="0" applyFont="1" applyBorder="1" applyAlignment="1" quotePrefix="1">
      <alignment horizontal="left" vertical="center"/>
    </xf>
    <xf numFmtId="3" fontId="11" fillId="0" borderId="21" xfId="0" applyNumberFormat="1" applyFont="1" applyBorder="1" applyAlignment="1" quotePrefix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165" fontId="11" fillId="0" borderId="11" xfId="0" applyNumberFormat="1" applyFont="1" applyBorder="1" applyAlignment="1">
      <alignment vertical="center"/>
    </xf>
    <xf numFmtId="3" fontId="11" fillId="0" borderId="10" xfId="0" applyNumberFormat="1" applyFont="1" applyBorder="1" applyAlignment="1" quotePrefix="1">
      <alignment horizontal="right" vertical="center"/>
    </xf>
    <xf numFmtId="0" fontId="4" fillId="0" borderId="28" xfId="0" applyFont="1" applyBorder="1" applyAlignment="1" quotePrefix="1">
      <alignment horizontal="left" vertical="center"/>
    </xf>
    <xf numFmtId="3" fontId="4" fillId="0" borderId="24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165" fontId="4" fillId="0" borderId="11" xfId="0" applyNumberFormat="1" applyFont="1" applyBorder="1" applyAlignment="1">
      <alignment vertical="center"/>
    </xf>
    <xf numFmtId="3" fontId="4" fillId="0" borderId="10" xfId="0" applyNumberFormat="1" applyFont="1" applyBorder="1" applyAlignment="1" quotePrefix="1">
      <alignment horizontal="right" vertical="center"/>
    </xf>
    <xf numFmtId="0" fontId="9" fillId="0" borderId="19" xfId="0" applyFont="1" applyBorder="1" applyAlignment="1" quotePrefix="1">
      <alignment horizontal="left" vertical="center"/>
    </xf>
    <xf numFmtId="3" fontId="11" fillId="0" borderId="30" xfId="0" applyNumberFormat="1" applyFont="1" applyBorder="1" applyAlignment="1">
      <alignment vertical="center"/>
    </xf>
    <xf numFmtId="3" fontId="11" fillId="0" borderId="31" xfId="0" applyNumberFormat="1" applyFont="1" applyBorder="1" applyAlignment="1">
      <alignment vertical="center"/>
    </xf>
    <xf numFmtId="0" fontId="0" fillId="0" borderId="32" xfId="0" applyBorder="1" applyAlignment="1">
      <alignment/>
    </xf>
    <xf numFmtId="0" fontId="4" fillId="0" borderId="32" xfId="0" applyFont="1" applyBorder="1" applyAlignment="1">
      <alignment horizontal="right"/>
    </xf>
    <xf numFmtId="0" fontId="7" fillId="0" borderId="32" xfId="0" applyFont="1" applyBorder="1" applyAlignment="1" quotePrefix="1">
      <alignment horizontal="left"/>
    </xf>
    <xf numFmtId="0" fontId="7" fillId="0" borderId="32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2" xfId="0" applyFont="1" applyBorder="1" applyAlignment="1">
      <alignment horizontal="right"/>
    </xf>
    <xf numFmtId="0" fontId="5" fillId="0" borderId="32" xfId="0" applyFont="1" applyBorder="1" applyAlignment="1">
      <alignment horizontal="centerContinuous"/>
    </xf>
    <xf numFmtId="0" fontId="3" fillId="0" borderId="32" xfId="0" applyFont="1" applyBorder="1" applyAlignment="1">
      <alignment vertical="center"/>
    </xf>
    <xf numFmtId="0" fontId="5" fillId="0" borderId="32" xfId="0" applyFont="1" applyBorder="1" applyAlignment="1">
      <alignment horizontal="centerContinuous" vertical="center"/>
    </xf>
    <xf numFmtId="0" fontId="3" fillId="0" borderId="32" xfId="0" applyFont="1" applyBorder="1" applyAlignment="1">
      <alignment horizontal="centerContinuous" vertical="center"/>
    </xf>
    <xf numFmtId="0" fontId="4" fillId="0" borderId="32" xfId="0" applyFont="1" applyBorder="1" applyAlignment="1" quotePrefix="1">
      <alignment horizontal="right"/>
    </xf>
    <xf numFmtId="0" fontId="3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3" fontId="4" fillId="0" borderId="32" xfId="0" applyNumberFormat="1" applyFont="1" applyBorder="1" applyAlignment="1">
      <alignment vertical="center"/>
    </xf>
    <xf numFmtId="165" fontId="4" fillId="0" borderId="32" xfId="0" applyNumberFormat="1" applyFont="1" applyBorder="1" applyAlignment="1">
      <alignment vertical="center"/>
    </xf>
    <xf numFmtId="3" fontId="4" fillId="0" borderId="32" xfId="0" applyNumberFormat="1" applyFont="1" applyBorder="1" applyAlignment="1" quotePrefix="1">
      <alignment horizontal="right" vertical="center"/>
    </xf>
    <xf numFmtId="0" fontId="9" fillId="0" borderId="32" xfId="0" applyFont="1" applyBorder="1" applyAlignment="1" quotePrefix="1">
      <alignment horizontal="left" vertical="center"/>
    </xf>
    <xf numFmtId="0" fontId="9" fillId="0" borderId="32" xfId="0" applyFont="1" applyBorder="1" applyAlignment="1">
      <alignment vertical="center"/>
    </xf>
    <xf numFmtId="165" fontId="8" fillId="0" borderId="32" xfId="0" applyNumberFormat="1" applyFont="1" applyBorder="1" applyAlignment="1">
      <alignment vertical="center"/>
    </xf>
    <xf numFmtId="0" fontId="8" fillId="0" borderId="32" xfId="0" applyFont="1" applyBorder="1" applyAlignment="1" quotePrefix="1">
      <alignment horizontal="left" vertical="center"/>
    </xf>
    <xf numFmtId="3" fontId="11" fillId="0" borderId="32" xfId="0" applyNumberFormat="1" applyFont="1" applyBorder="1" applyAlignment="1">
      <alignment vertical="center"/>
    </xf>
    <xf numFmtId="165" fontId="11" fillId="0" borderId="32" xfId="0" applyNumberFormat="1" applyFont="1" applyBorder="1" applyAlignment="1">
      <alignment vertical="center"/>
    </xf>
    <xf numFmtId="3" fontId="8" fillId="0" borderId="32" xfId="0" applyNumberFormat="1" applyFont="1" applyBorder="1" applyAlignment="1" quotePrefix="1">
      <alignment horizontal="right" vertical="center"/>
    </xf>
    <xf numFmtId="0" fontId="9" fillId="0" borderId="32" xfId="0" applyFont="1" applyBorder="1" applyAlignment="1" quotePrefix="1">
      <alignment horizontal="left" vertical="center"/>
    </xf>
    <xf numFmtId="3" fontId="4" fillId="0" borderId="32" xfId="0" applyNumberFormat="1" applyFont="1" applyBorder="1" applyAlignment="1">
      <alignment vertical="center"/>
    </xf>
    <xf numFmtId="165" fontId="4" fillId="0" borderId="32" xfId="0" applyNumberFormat="1" applyFont="1" applyBorder="1" applyAlignment="1">
      <alignment vertical="center"/>
    </xf>
    <xf numFmtId="0" fontId="5" fillId="0" borderId="32" xfId="0" applyFont="1" applyBorder="1" applyAlignment="1">
      <alignment horizontal="right" vertical="center"/>
    </xf>
    <xf numFmtId="3" fontId="5" fillId="0" borderId="32" xfId="0" applyNumberFormat="1" applyFont="1" applyBorder="1" applyAlignment="1">
      <alignment vertical="center"/>
    </xf>
    <xf numFmtId="165" fontId="5" fillId="0" borderId="32" xfId="0" applyNumberFormat="1" applyFont="1" applyBorder="1" applyAlignment="1">
      <alignment vertical="center"/>
    </xf>
    <xf numFmtId="3" fontId="5" fillId="0" borderId="32" xfId="0" applyNumberFormat="1" applyFont="1" applyBorder="1" applyAlignment="1" quotePrefix="1">
      <alignment horizontal="right" vertical="center"/>
    </xf>
    <xf numFmtId="0" fontId="4" fillId="0" borderId="32" xfId="0" applyFont="1" applyBorder="1" applyAlignment="1" quotePrefix="1">
      <alignment horizontal="left" vertical="center"/>
    </xf>
    <xf numFmtId="3" fontId="4" fillId="0" borderId="32" xfId="0" applyNumberFormat="1" applyFont="1" applyBorder="1" applyAlignment="1" quotePrefix="1">
      <alignment horizontal="right" vertical="center"/>
    </xf>
    <xf numFmtId="3" fontId="11" fillId="0" borderId="32" xfId="0" applyNumberFormat="1" applyFont="1" applyBorder="1" applyAlignment="1" quotePrefix="1">
      <alignment horizontal="right" vertical="center"/>
    </xf>
    <xf numFmtId="0" fontId="3" fillId="0" borderId="32" xfId="0" applyFont="1" applyBorder="1" applyAlignment="1">
      <alignment horizontal="right" vertical="center"/>
    </xf>
    <xf numFmtId="3" fontId="10" fillId="0" borderId="32" xfId="0" applyNumberFormat="1" applyFont="1" applyBorder="1" applyAlignment="1">
      <alignment vertical="center"/>
    </xf>
    <xf numFmtId="165" fontId="10" fillId="0" borderId="32" xfId="0" applyNumberFormat="1" applyFont="1" applyBorder="1" applyAlignment="1">
      <alignment vertical="center"/>
    </xf>
    <xf numFmtId="3" fontId="10" fillId="0" borderId="32" xfId="0" applyNumberFormat="1" applyFont="1" applyBorder="1" applyAlignment="1" quotePrefix="1">
      <alignment horizontal="right" vertical="center"/>
    </xf>
    <xf numFmtId="3" fontId="4" fillId="0" borderId="33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165" fontId="11" fillId="0" borderId="21" xfId="0" applyNumberFormat="1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3" fontId="11" fillId="0" borderId="31" xfId="0" applyNumberFormat="1" applyFont="1" applyBorder="1" applyAlignment="1">
      <alignment vertical="center"/>
    </xf>
    <xf numFmtId="3" fontId="11" fillId="0" borderId="30" xfId="0" applyNumberFormat="1" applyFont="1" applyBorder="1" applyAlignment="1">
      <alignment vertical="center"/>
    </xf>
    <xf numFmtId="3" fontId="5" fillId="0" borderId="24" xfId="0" applyNumberFormat="1" applyFont="1" applyBorder="1" applyAlignment="1" quotePrefix="1">
      <alignment horizontal="right" vertical="center"/>
    </xf>
    <xf numFmtId="3" fontId="5" fillId="0" borderId="10" xfId="0" applyNumberFormat="1" applyFont="1" applyBorder="1" applyAlignment="1" quotePrefix="1">
      <alignment horizontal="right" vertical="center"/>
    </xf>
    <xf numFmtId="3" fontId="4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7"/>
  <sheetViews>
    <sheetView tabSelected="1" view="pageLayout" zoomScaleSheetLayoutView="100" workbookViewId="0" topLeftCell="AX4">
      <selection activeCell="BH27" sqref="BH27"/>
    </sheetView>
  </sheetViews>
  <sheetFormatPr defaultColWidth="8.796875" defaultRowHeight="15"/>
  <cols>
    <col min="1" max="1" width="34.59765625" style="0" customWidth="1"/>
    <col min="2" max="3" width="8.3984375" style="0" customWidth="1"/>
    <col min="4" max="4" width="9.69921875" style="0" customWidth="1"/>
    <col min="5" max="5" width="6.59765625" style="0" customWidth="1"/>
    <col min="6" max="7" width="8.3984375" style="0" customWidth="1"/>
    <col min="8" max="8" width="9.8984375" style="0" customWidth="1"/>
    <col min="9" max="9" width="6.59765625" style="0" customWidth="1"/>
    <col min="10" max="11" width="8.3984375" style="0" customWidth="1"/>
    <col min="12" max="12" width="9.8984375" style="0" customWidth="1"/>
    <col min="13" max="13" width="6.59765625" style="0" customWidth="1"/>
    <col min="14" max="15" width="8.3984375" style="0" customWidth="1"/>
    <col min="16" max="16" width="9.8984375" style="0" customWidth="1"/>
    <col min="17" max="17" width="6.59765625" style="0" customWidth="1"/>
    <col min="18" max="19" width="8.3984375" style="0" customWidth="1"/>
    <col min="20" max="20" width="9.69921875" style="0" customWidth="1"/>
    <col min="21" max="21" width="6.59765625" style="0" customWidth="1"/>
    <col min="22" max="23" width="8.3984375" style="0" customWidth="1"/>
    <col min="24" max="24" width="10.09765625" style="0" customWidth="1"/>
    <col min="25" max="25" width="6.59765625" style="0" customWidth="1"/>
    <col min="26" max="27" width="8.3984375" style="0" customWidth="1"/>
    <col min="28" max="28" width="9.69921875" style="0" customWidth="1"/>
    <col min="29" max="29" width="9" style="0" customWidth="1"/>
    <col min="30" max="31" width="8.09765625" style="0" customWidth="1"/>
    <col min="32" max="32" width="9.69921875" style="0" customWidth="1"/>
    <col min="33" max="33" width="7.5" style="0" customWidth="1"/>
    <col min="34" max="35" width="8.3984375" style="0" customWidth="1"/>
    <col min="36" max="36" width="9.69921875" style="0" customWidth="1"/>
    <col min="37" max="37" width="6.59765625" style="0" customWidth="1"/>
    <col min="38" max="39" width="8.09765625" style="0" customWidth="1"/>
    <col min="40" max="40" width="9.69921875" style="0" customWidth="1"/>
    <col min="41" max="41" width="6.59765625" style="0" customWidth="1"/>
    <col min="42" max="43" width="7.59765625" style="0" customWidth="1"/>
    <col min="44" max="44" width="9.8984375" style="0" customWidth="1"/>
    <col min="45" max="45" width="7.59765625" style="0" customWidth="1"/>
    <col min="46" max="46" width="8.8984375" style="0" customWidth="1"/>
    <col min="47" max="47" width="8.59765625" style="0" customWidth="1"/>
    <col min="48" max="48" width="9.59765625" style="0" customWidth="1"/>
    <col min="49" max="49" width="6.59765625" style="0" customWidth="1"/>
    <col min="50" max="51" width="7.59765625" style="0" customWidth="1"/>
    <col min="52" max="52" width="9.8984375" style="0" customWidth="1"/>
    <col min="53" max="53" width="6.59765625" style="0" customWidth="1"/>
    <col min="54" max="55" width="7.59765625" style="0" customWidth="1"/>
    <col min="56" max="56" width="9.8984375" style="0" customWidth="1"/>
    <col min="57" max="57" width="7.59765625" style="0" customWidth="1"/>
    <col min="58" max="59" width="8.59765625" style="0" customWidth="1"/>
    <col min="60" max="60" width="10.09765625" style="0" customWidth="1"/>
    <col min="61" max="61" width="7.59765625" style="0" customWidth="1"/>
  </cols>
  <sheetData>
    <row r="1" spans="13:61" ht="15.75">
      <c r="M1" s="4" t="s">
        <v>0</v>
      </c>
      <c r="N1" s="4"/>
      <c r="O1" s="4"/>
      <c r="P1" s="4"/>
      <c r="Q1" s="4"/>
      <c r="Y1" s="4" t="s">
        <v>1</v>
      </c>
      <c r="AC1" s="4"/>
      <c r="AD1" s="4"/>
      <c r="AE1" s="4"/>
      <c r="AF1" s="4"/>
      <c r="AG1" s="4"/>
      <c r="AK1" s="4" t="s">
        <v>2</v>
      </c>
      <c r="AO1" s="4"/>
      <c r="AT1" s="4"/>
      <c r="AU1" s="4"/>
      <c r="AV1" s="4"/>
      <c r="AW1" s="4" t="s">
        <v>3</v>
      </c>
      <c r="BA1" s="4"/>
      <c r="BB1" s="4"/>
      <c r="BC1" s="4"/>
      <c r="BD1" s="4"/>
      <c r="BE1" s="4"/>
      <c r="BI1" s="42" t="s">
        <v>4</v>
      </c>
    </row>
    <row r="2" spans="2:58" ht="20.25">
      <c r="B2" s="26" t="s">
        <v>52</v>
      </c>
      <c r="N2" s="26" t="s">
        <v>52</v>
      </c>
      <c r="R2" s="3"/>
      <c r="Z2" s="26" t="s">
        <v>52</v>
      </c>
      <c r="AH2" s="3"/>
      <c r="AL2" s="26" t="s">
        <v>52</v>
      </c>
      <c r="AP2" s="26"/>
      <c r="AX2" s="26" t="s">
        <v>52</v>
      </c>
      <c r="BF2" s="26"/>
    </row>
    <row r="3" spans="1:61" ht="24.75" customHeight="1">
      <c r="A3" s="2"/>
      <c r="M3" s="1" t="s">
        <v>6</v>
      </c>
      <c r="N3" s="1"/>
      <c r="O3" s="1"/>
      <c r="P3" s="1"/>
      <c r="Q3" s="1"/>
      <c r="Y3" s="1" t="s">
        <v>6</v>
      </c>
      <c r="AC3" s="1"/>
      <c r="AD3" s="1"/>
      <c r="AE3" s="1"/>
      <c r="AF3" s="1"/>
      <c r="AG3" s="1"/>
      <c r="AK3" s="1" t="s">
        <v>6</v>
      </c>
      <c r="AO3" s="1"/>
      <c r="AP3" s="7"/>
      <c r="AT3" s="1"/>
      <c r="AU3" s="1"/>
      <c r="AV3" s="1"/>
      <c r="AW3" s="1" t="s">
        <v>6</v>
      </c>
      <c r="BA3" s="1"/>
      <c r="BB3" s="1"/>
      <c r="BC3" s="1"/>
      <c r="BD3" s="1"/>
      <c r="BE3" s="1"/>
      <c r="BI3" s="1" t="s">
        <v>6</v>
      </c>
    </row>
    <row r="4" spans="1:61" ht="15.75">
      <c r="A4" s="10"/>
      <c r="B4" s="11" t="s">
        <v>7</v>
      </c>
      <c r="C4" s="12"/>
      <c r="D4" s="12"/>
      <c r="E4" s="13"/>
      <c r="F4" s="11" t="s">
        <v>8</v>
      </c>
      <c r="G4" s="12"/>
      <c r="H4" s="12"/>
      <c r="I4" s="13"/>
      <c r="J4" s="11" t="s">
        <v>9</v>
      </c>
      <c r="K4" s="12"/>
      <c r="L4" s="12"/>
      <c r="M4" s="13"/>
      <c r="N4" s="11" t="s">
        <v>10</v>
      </c>
      <c r="O4" s="12"/>
      <c r="P4" s="12"/>
      <c r="Q4" s="13"/>
      <c r="R4" s="11" t="s">
        <v>11</v>
      </c>
      <c r="S4" s="12"/>
      <c r="T4" s="12"/>
      <c r="U4" s="13"/>
      <c r="V4" s="11" t="s">
        <v>12</v>
      </c>
      <c r="W4" s="12"/>
      <c r="X4" s="12"/>
      <c r="Y4" s="13"/>
      <c r="Z4" s="11" t="s">
        <v>13</v>
      </c>
      <c r="AA4" s="12"/>
      <c r="AB4" s="12"/>
      <c r="AC4" s="13"/>
      <c r="AD4" s="11" t="s">
        <v>14</v>
      </c>
      <c r="AE4" s="12"/>
      <c r="AF4" s="12"/>
      <c r="AG4" s="13"/>
      <c r="AH4" s="11" t="s">
        <v>15</v>
      </c>
      <c r="AI4" s="12"/>
      <c r="AJ4" s="12"/>
      <c r="AK4" s="13"/>
      <c r="AL4" s="11" t="s">
        <v>16</v>
      </c>
      <c r="AM4" s="13"/>
      <c r="AN4" s="13"/>
      <c r="AO4" s="13"/>
      <c r="AP4" s="11" t="s">
        <v>17</v>
      </c>
      <c r="AQ4" s="13"/>
      <c r="AR4" s="13"/>
      <c r="AS4" s="13"/>
      <c r="AT4" s="11" t="s">
        <v>18</v>
      </c>
      <c r="AU4" s="13"/>
      <c r="AV4" s="13"/>
      <c r="AW4" s="13"/>
      <c r="AX4" s="11" t="s">
        <v>19</v>
      </c>
      <c r="AY4" s="12"/>
      <c r="AZ4" s="12"/>
      <c r="BA4" s="13"/>
      <c r="BB4" s="11" t="s">
        <v>20</v>
      </c>
      <c r="BC4" s="12"/>
      <c r="BD4" s="12"/>
      <c r="BE4" s="12"/>
      <c r="BF4" s="11" t="s">
        <v>21</v>
      </c>
      <c r="BG4" s="12"/>
      <c r="BH4" s="12"/>
      <c r="BI4" s="13"/>
    </row>
    <row r="5" spans="1:61" ht="15.75">
      <c r="A5" s="14" t="s">
        <v>22</v>
      </c>
      <c r="B5" s="15" t="s">
        <v>23</v>
      </c>
      <c r="C5" s="15" t="s">
        <v>24</v>
      </c>
      <c r="D5" s="16" t="s">
        <v>53</v>
      </c>
      <c r="E5" s="17" t="s">
        <v>26</v>
      </c>
      <c r="F5" s="16" t="s">
        <v>23</v>
      </c>
      <c r="G5" s="16" t="s">
        <v>24</v>
      </c>
      <c r="H5" s="16" t="s">
        <v>53</v>
      </c>
      <c r="I5" s="18" t="s">
        <v>26</v>
      </c>
      <c r="J5" s="16" t="s">
        <v>23</v>
      </c>
      <c r="K5" s="16" t="s">
        <v>24</v>
      </c>
      <c r="L5" s="16" t="s">
        <v>53</v>
      </c>
      <c r="M5" s="18" t="s">
        <v>26</v>
      </c>
      <c r="N5" s="16" t="s">
        <v>23</v>
      </c>
      <c r="O5" s="16" t="s">
        <v>24</v>
      </c>
      <c r="P5" s="16" t="s">
        <v>53</v>
      </c>
      <c r="Q5" s="18" t="s">
        <v>26</v>
      </c>
      <c r="R5" s="16" t="s">
        <v>23</v>
      </c>
      <c r="S5" s="16" t="s">
        <v>24</v>
      </c>
      <c r="T5" s="16" t="s">
        <v>53</v>
      </c>
      <c r="U5" s="18" t="s">
        <v>26</v>
      </c>
      <c r="V5" s="16" t="s">
        <v>23</v>
      </c>
      <c r="W5" s="16" t="s">
        <v>24</v>
      </c>
      <c r="X5" s="16" t="s">
        <v>53</v>
      </c>
      <c r="Y5" s="18" t="s">
        <v>26</v>
      </c>
      <c r="Z5" s="16" t="s">
        <v>23</v>
      </c>
      <c r="AA5" s="16" t="s">
        <v>24</v>
      </c>
      <c r="AB5" s="16" t="s">
        <v>53</v>
      </c>
      <c r="AC5" s="18" t="s">
        <v>26</v>
      </c>
      <c r="AD5" s="16" t="s">
        <v>23</v>
      </c>
      <c r="AE5" s="16" t="s">
        <v>24</v>
      </c>
      <c r="AF5" s="16" t="s">
        <v>53</v>
      </c>
      <c r="AG5" s="18" t="s">
        <v>26</v>
      </c>
      <c r="AH5" s="16" t="s">
        <v>23</v>
      </c>
      <c r="AI5" s="16" t="s">
        <v>24</v>
      </c>
      <c r="AJ5" s="16" t="s">
        <v>53</v>
      </c>
      <c r="AK5" s="18" t="s">
        <v>26</v>
      </c>
      <c r="AL5" s="16" t="s">
        <v>23</v>
      </c>
      <c r="AM5" s="16" t="s">
        <v>24</v>
      </c>
      <c r="AN5" s="16" t="s">
        <v>53</v>
      </c>
      <c r="AO5" s="18" t="s">
        <v>26</v>
      </c>
      <c r="AP5" s="16" t="s">
        <v>23</v>
      </c>
      <c r="AQ5" s="16" t="s">
        <v>24</v>
      </c>
      <c r="AR5" s="16" t="s">
        <v>53</v>
      </c>
      <c r="AS5" s="18" t="s">
        <v>26</v>
      </c>
      <c r="AT5" s="16" t="s">
        <v>23</v>
      </c>
      <c r="AU5" s="16" t="s">
        <v>24</v>
      </c>
      <c r="AV5" s="16" t="s">
        <v>53</v>
      </c>
      <c r="AW5" s="18" t="s">
        <v>26</v>
      </c>
      <c r="AX5" s="16" t="s">
        <v>23</v>
      </c>
      <c r="AY5" s="16" t="s">
        <v>24</v>
      </c>
      <c r="AZ5" s="16" t="s">
        <v>53</v>
      </c>
      <c r="BA5" s="18" t="s">
        <v>26</v>
      </c>
      <c r="BB5" s="16" t="s">
        <v>23</v>
      </c>
      <c r="BC5" s="16" t="s">
        <v>24</v>
      </c>
      <c r="BD5" s="16" t="s">
        <v>53</v>
      </c>
      <c r="BE5" s="18" t="s">
        <v>26</v>
      </c>
      <c r="BF5" s="16" t="s">
        <v>23</v>
      </c>
      <c r="BG5" s="16" t="s">
        <v>24</v>
      </c>
      <c r="BH5" s="16" t="s">
        <v>53</v>
      </c>
      <c r="BI5" s="18" t="s">
        <v>26</v>
      </c>
    </row>
    <row r="6" spans="1:61" ht="15.75">
      <c r="A6" s="19"/>
      <c r="B6" s="20" t="s">
        <v>27</v>
      </c>
      <c r="C6" s="20" t="s">
        <v>27</v>
      </c>
      <c r="D6" s="20" t="s">
        <v>28</v>
      </c>
      <c r="E6" s="21" t="s">
        <v>29</v>
      </c>
      <c r="F6" s="20" t="s">
        <v>27</v>
      </c>
      <c r="G6" s="20" t="s">
        <v>27</v>
      </c>
      <c r="H6" s="20" t="s">
        <v>28</v>
      </c>
      <c r="I6" s="21" t="s">
        <v>29</v>
      </c>
      <c r="J6" s="20" t="s">
        <v>27</v>
      </c>
      <c r="K6" s="20" t="s">
        <v>27</v>
      </c>
      <c r="L6" s="20" t="s">
        <v>28</v>
      </c>
      <c r="M6" s="21" t="s">
        <v>29</v>
      </c>
      <c r="N6" s="20" t="s">
        <v>27</v>
      </c>
      <c r="O6" s="20" t="s">
        <v>27</v>
      </c>
      <c r="P6" s="20" t="s">
        <v>28</v>
      </c>
      <c r="Q6" s="21" t="s">
        <v>29</v>
      </c>
      <c r="R6" s="20" t="s">
        <v>27</v>
      </c>
      <c r="S6" s="20" t="s">
        <v>27</v>
      </c>
      <c r="T6" s="20" t="s">
        <v>28</v>
      </c>
      <c r="U6" s="21" t="s">
        <v>29</v>
      </c>
      <c r="V6" s="20" t="s">
        <v>27</v>
      </c>
      <c r="W6" s="20" t="s">
        <v>27</v>
      </c>
      <c r="X6" s="20" t="s">
        <v>28</v>
      </c>
      <c r="Y6" s="21" t="s">
        <v>29</v>
      </c>
      <c r="Z6" s="20" t="s">
        <v>27</v>
      </c>
      <c r="AA6" s="20" t="s">
        <v>27</v>
      </c>
      <c r="AB6" s="20" t="s">
        <v>28</v>
      </c>
      <c r="AC6" s="21" t="s">
        <v>29</v>
      </c>
      <c r="AD6" s="20" t="s">
        <v>27</v>
      </c>
      <c r="AE6" s="20" t="s">
        <v>27</v>
      </c>
      <c r="AF6" s="20" t="s">
        <v>28</v>
      </c>
      <c r="AG6" s="21" t="s">
        <v>29</v>
      </c>
      <c r="AH6" s="20" t="s">
        <v>27</v>
      </c>
      <c r="AI6" s="20" t="s">
        <v>27</v>
      </c>
      <c r="AJ6" s="20" t="s">
        <v>28</v>
      </c>
      <c r="AK6" s="21" t="s">
        <v>29</v>
      </c>
      <c r="AL6" s="20" t="s">
        <v>27</v>
      </c>
      <c r="AM6" s="20" t="s">
        <v>27</v>
      </c>
      <c r="AN6" s="20" t="s">
        <v>28</v>
      </c>
      <c r="AO6" s="21" t="s">
        <v>29</v>
      </c>
      <c r="AP6" s="20" t="s">
        <v>27</v>
      </c>
      <c r="AQ6" s="20" t="s">
        <v>27</v>
      </c>
      <c r="AR6" s="20" t="s">
        <v>28</v>
      </c>
      <c r="AS6" s="21" t="s">
        <v>29</v>
      </c>
      <c r="AT6" s="20" t="s">
        <v>27</v>
      </c>
      <c r="AU6" s="20" t="s">
        <v>27</v>
      </c>
      <c r="AV6" s="20" t="s">
        <v>28</v>
      </c>
      <c r="AW6" s="21" t="s">
        <v>29</v>
      </c>
      <c r="AX6" s="20" t="s">
        <v>27</v>
      </c>
      <c r="AY6" s="20" t="s">
        <v>27</v>
      </c>
      <c r="AZ6" s="20" t="s">
        <v>28</v>
      </c>
      <c r="BA6" s="21" t="s">
        <v>29</v>
      </c>
      <c r="BB6" s="20" t="s">
        <v>27</v>
      </c>
      <c r="BC6" s="20" t="s">
        <v>27</v>
      </c>
      <c r="BD6" s="20" t="s">
        <v>28</v>
      </c>
      <c r="BE6" s="21" t="s">
        <v>29</v>
      </c>
      <c r="BF6" s="20" t="s">
        <v>27</v>
      </c>
      <c r="BG6" s="20" t="s">
        <v>27</v>
      </c>
      <c r="BH6" s="20" t="s">
        <v>28</v>
      </c>
      <c r="BI6" s="21" t="s">
        <v>29</v>
      </c>
    </row>
    <row r="7" spans="1:61" ht="15.75">
      <c r="A7" s="47" t="s">
        <v>30</v>
      </c>
      <c r="B7" s="29">
        <v>273500</v>
      </c>
      <c r="C7" s="22">
        <v>298500</v>
      </c>
      <c r="D7" s="22">
        <v>248350</v>
      </c>
      <c r="E7" s="23">
        <f aca="true" t="shared" si="0" ref="E7:E12">IF(C7=0,0,D7/C7)</f>
        <v>0.8319932998324958</v>
      </c>
      <c r="F7" s="29">
        <v>0</v>
      </c>
      <c r="G7" s="22">
        <v>0</v>
      </c>
      <c r="H7" s="22">
        <v>0</v>
      </c>
      <c r="I7" s="23">
        <f>IF(G7=0,0,H7/G7)</f>
        <v>0</v>
      </c>
      <c r="J7" s="29">
        <v>5000</v>
      </c>
      <c r="K7" s="22">
        <v>5000</v>
      </c>
      <c r="L7" s="22">
        <v>2614</v>
      </c>
      <c r="M7" s="23">
        <f>IF(K7=0,0,L7/K7)</f>
        <v>0.5228</v>
      </c>
      <c r="N7" s="29">
        <v>0</v>
      </c>
      <c r="O7" s="22">
        <v>0</v>
      </c>
      <c r="P7" s="22">
        <v>0</v>
      </c>
      <c r="Q7" s="23">
        <f>IF(O7=0,0,P7/O7)</f>
        <v>0</v>
      </c>
      <c r="R7" s="29">
        <v>1258796</v>
      </c>
      <c r="S7" s="22">
        <v>1460526</v>
      </c>
      <c r="T7" s="22">
        <v>1032067</v>
      </c>
      <c r="U7" s="23">
        <f>IF(S7=0,0,T7/S7)</f>
        <v>0.7066406212556299</v>
      </c>
      <c r="V7" s="29">
        <v>0</v>
      </c>
      <c r="W7" s="22">
        <v>109550</v>
      </c>
      <c r="X7" s="22">
        <v>74997</v>
      </c>
      <c r="Y7" s="23">
        <f>IF(W7=0,0,X7/W7)</f>
        <v>0.684591510725696</v>
      </c>
      <c r="Z7" s="29">
        <v>0</v>
      </c>
      <c r="AA7" s="22">
        <v>0</v>
      </c>
      <c r="AB7" s="22">
        <v>0</v>
      </c>
      <c r="AC7" s="23">
        <f>IF(AA7=0,0,AB7/AA7)</f>
        <v>0</v>
      </c>
      <c r="AD7" s="29">
        <v>0</v>
      </c>
      <c r="AE7" s="22">
        <v>0</v>
      </c>
      <c r="AF7" s="22">
        <v>16592</v>
      </c>
      <c r="AG7" s="23">
        <f>IF(AE7=0,0,AF7/AE7)</f>
        <v>0</v>
      </c>
      <c r="AH7" s="29">
        <v>0</v>
      </c>
      <c r="AI7" s="22">
        <v>0</v>
      </c>
      <c r="AJ7" s="22">
        <v>0</v>
      </c>
      <c r="AK7" s="23">
        <f>IF(AI7=0,0,AJ7/AI7)</f>
        <v>0</v>
      </c>
      <c r="AL7" s="29">
        <v>0</v>
      </c>
      <c r="AM7" s="22">
        <v>0</v>
      </c>
      <c r="AN7" s="22">
        <v>30407</v>
      </c>
      <c r="AO7" s="23">
        <f>IF(AM7=0,0,AN7/AM7)</f>
        <v>0</v>
      </c>
      <c r="AP7" s="29">
        <v>0</v>
      </c>
      <c r="AQ7" s="22">
        <v>0</v>
      </c>
      <c r="AR7" s="22">
        <v>0</v>
      </c>
      <c r="AS7" s="23">
        <f>IF(AQ7=0,0,AR7/AQ7)</f>
        <v>0</v>
      </c>
      <c r="AT7" s="29">
        <v>10000</v>
      </c>
      <c r="AU7" s="22">
        <v>58661</v>
      </c>
      <c r="AV7" s="22">
        <v>47121</v>
      </c>
      <c r="AW7" s="23">
        <f>IF(AU7=0,0,AV7/AU7)</f>
        <v>0.8032764528391947</v>
      </c>
      <c r="AX7" s="29">
        <v>0</v>
      </c>
      <c r="AY7" s="22">
        <v>0</v>
      </c>
      <c r="AZ7" s="22">
        <v>0</v>
      </c>
      <c r="BA7" s="23">
        <f>IF(AY7=0,0,AZ7/AY7)</f>
        <v>0</v>
      </c>
      <c r="BB7" s="29">
        <v>0</v>
      </c>
      <c r="BC7" s="22">
        <v>0</v>
      </c>
      <c r="BD7" s="22">
        <v>50</v>
      </c>
      <c r="BE7" s="23">
        <f>IF(BC7=0,0,BD7/BC7)</f>
        <v>0</v>
      </c>
      <c r="BF7" s="38">
        <f>+B7+F7+J7+N7+R7+V7+Z7+AD7+AH7+AL7+AP7+AT7+AX7+BB7</f>
        <v>1547296</v>
      </c>
      <c r="BG7" s="38">
        <f>+C7+G7+K7+O7+S7+W7+AA7+AE7+AI7+AM7+AQ7+AU7+AY7+BC7</f>
        <v>1932237</v>
      </c>
      <c r="BH7" s="38">
        <f>+D7+H7+L7+P7+T7+X7+AB7+AF7+AJ7+AN7+AR7+AV7+AZ7+BD7</f>
        <v>1452198</v>
      </c>
      <c r="BI7" s="23">
        <f aca="true" t="shared" si="1" ref="BI7:BI17">IF(BG7=0,0,BH7/BG7)</f>
        <v>0.7515630846526591</v>
      </c>
    </row>
    <row r="8" spans="1:61" ht="15.75">
      <c r="A8" s="48" t="s">
        <v>31</v>
      </c>
      <c r="B8" s="29">
        <v>60000</v>
      </c>
      <c r="C8" s="22">
        <v>68699</v>
      </c>
      <c r="D8" s="22">
        <v>44876</v>
      </c>
      <c r="E8" s="23">
        <f>IF(C8=0,0,D8/C8)</f>
        <v>0.6532263933972838</v>
      </c>
      <c r="F8" s="29">
        <v>0</v>
      </c>
      <c r="G8" s="22">
        <v>0</v>
      </c>
      <c r="H8" s="22">
        <v>0</v>
      </c>
      <c r="I8" s="23">
        <f>IF(G8=0,0,H8/G8)</f>
        <v>0</v>
      </c>
      <c r="J8" s="29">
        <v>0</v>
      </c>
      <c r="K8" s="22">
        <v>0</v>
      </c>
      <c r="L8" s="22">
        <v>1740</v>
      </c>
      <c r="M8" s="23">
        <f>IF(K8=0,0,L8/K8)</f>
        <v>0</v>
      </c>
      <c r="N8" s="29">
        <v>0</v>
      </c>
      <c r="O8" s="22">
        <v>0</v>
      </c>
      <c r="P8" s="22">
        <v>0</v>
      </c>
      <c r="Q8" s="23">
        <f>IF(O8=0,0,P8/O8)</f>
        <v>0</v>
      </c>
      <c r="R8" s="29">
        <v>349746</v>
      </c>
      <c r="S8" s="22">
        <v>393049</v>
      </c>
      <c r="T8" s="22">
        <v>303328</v>
      </c>
      <c r="U8" s="23">
        <f>IF(S8=0,0,T8/S8)</f>
        <v>0.7717307511277219</v>
      </c>
      <c r="V8" s="29">
        <v>0</v>
      </c>
      <c r="W8" s="22">
        <v>2113</v>
      </c>
      <c r="X8" s="22">
        <v>2113</v>
      </c>
      <c r="Y8" s="23">
        <f>IF(W8=0,0,X8/W8)</f>
        <v>1</v>
      </c>
      <c r="Z8" s="29">
        <v>0</v>
      </c>
      <c r="AA8" s="22">
        <v>0</v>
      </c>
      <c r="AB8" s="22">
        <v>0</v>
      </c>
      <c r="AC8" s="23">
        <f>IF(AA8=0,0,AB8/AA8)</f>
        <v>0</v>
      </c>
      <c r="AD8" s="29">
        <v>0</v>
      </c>
      <c r="AE8" s="22">
        <v>0</v>
      </c>
      <c r="AF8" s="22">
        <v>0</v>
      </c>
      <c r="AG8" s="23">
        <f>IF(AE8=0,0,AF8/AE8)</f>
        <v>0</v>
      </c>
      <c r="AH8" s="29">
        <v>0</v>
      </c>
      <c r="AI8" s="22">
        <v>0</v>
      </c>
      <c r="AJ8" s="22">
        <v>0</v>
      </c>
      <c r="AK8" s="23">
        <f>IF(AI8=0,0,AJ8/AI8)</f>
        <v>0</v>
      </c>
      <c r="AL8" s="29">
        <v>0</v>
      </c>
      <c r="AM8" s="22">
        <v>0</v>
      </c>
      <c r="AN8" s="22">
        <v>25505</v>
      </c>
      <c r="AO8" s="23">
        <f>IF(AM8=0,0,AN8/AM8)</f>
        <v>0</v>
      </c>
      <c r="AP8" s="29">
        <v>0</v>
      </c>
      <c r="AQ8" s="22">
        <v>0</v>
      </c>
      <c r="AR8" s="22">
        <v>0</v>
      </c>
      <c r="AS8" s="23">
        <f>IF(AQ8=0,0,AR8/AQ8)</f>
        <v>0</v>
      </c>
      <c r="AT8" s="29">
        <v>0</v>
      </c>
      <c r="AU8" s="22">
        <v>41842</v>
      </c>
      <c r="AV8" s="22">
        <v>41842</v>
      </c>
      <c r="AW8" s="23">
        <f>IF(AU8=0,0,AV8/AU8)</f>
        <v>1</v>
      </c>
      <c r="AX8" s="29">
        <v>0</v>
      </c>
      <c r="AY8" s="22">
        <v>0</v>
      </c>
      <c r="AZ8" s="22">
        <v>0</v>
      </c>
      <c r="BA8" s="23">
        <f>IF(AY8=0,0,AZ8/AY8)</f>
        <v>0</v>
      </c>
      <c r="BB8" s="29">
        <v>0</v>
      </c>
      <c r="BC8" s="22">
        <v>0</v>
      </c>
      <c r="BD8" s="22">
        <v>41</v>
      </c>
      <c r="BE8" s="23">
        <f>IF(BC8=0,0,BD8/BC8)</f>
        <v>0</v>
      </c>
      <c r="BF8" s="38">
        <f aca="true" t="shared" si="2" ref="BF8:BH11">+B8+F8+J8+N8+R8+V8+Z8+AD8+AH8+AL8+AP8+AT8+AX8+BB8</f>
        <v>409746</v>
      </c>
      <c r="BG8" s="38">
        <f t="shared" si="2"/>
        <v>505703</v>
      </c>
      <c r="BH8" s="38">
        <f t="shared" si="2"/>
        <v>419445</v>
      </c>
      <c r="BI8" s="23">
        <f>IF(BG8=0,0,BH8/BG8)</f>
        <v>0.8294295268171239</v>
      </c>
    </row>
    <row r="9" spans="1:61" ht="15.75">
      <c r="A9" s="47" t="s">
        <v>32</v>
      </c>
      <c r="B9" s="29">
        <v>173000</v>
      </c>
      <c r="C9" s="22">
        <v>175540</v>
      </c>
      <c r="D9" s="22">
        <v>95281</v>
      </c>
      <c r="E9" s="23">
        <f>IF(C9=0,0,D9/C9)</f>
        <v>0.5427879685541757</v>
      </c>
      <c r="F9" s="29">
        <v>0</v>
      </c>
      <c r="G9" s="22">
        <v>0</v>
      </c>
      <c r="H9" s="22">
        <v>0</v>
      </c>
      <c r="I9" s="23">
        <f>IF(G9=0,0,H9/G9)</f>
        <v>0</v>
      </c>
      <c r="J9" s="29">
        <v>0</v>
      </c>
      <c r="K9" s="22">
        <v>7625</v>
      </c>
      <c r="L9" s="22">
        <v>7733</v>
      </c>
      <c r="M9" s="23">
        <f>IF(K9=0,0,L9/K9)</f>
        <v>1.0141639344262294</v>
      </c>
      <c r="N9" s="29">
        <v>0</v>
      </c>
      <c r="O9" s="22">
        <v>0</v>
      </c>
      <c r="P9" s="22">
        <v>0</v>
      </c>
      <c r="Q9" s="23">
        <f>IF(O9=0,0,P9/O9)</f>
        <v>0</v>
      </c>
      <c r="R9" s="29">
        <v>613680</v>
      </c>
      <c r="S9" s="22">
        <v>667570</v>
      </c>
      <c r="T9" s="22">
        <v>599792</v>
      </c>
      <c r="U9" s="23">
        <f>IF(S9=0,0,T9/S9)</f>
        <v>0.8984705723744326</v>
      </c>
      <c r="V9" s="29">
        <v>0</v>
      </c>
      <c r="W9" s="22">
        <v>58649</v>
      </c>
      <c r="X9" s="22">
        <v>51929</v>
      </c>
      <c r="Y9" s="23">
        <f>IF(W9=0,0,X9/W9)</f>
        <v>0.8854200412624256</v>
      </c>
      <c r="Z9" s="29">
        <v>0</v>
      </c>
      <c r="AA9" s="22">
        <v>0</v>
      </c>
      <c r="AB9" s="22">
        <v>0</v>
      </c>
      <c r="AC9" s="23">
        <f>IF(AA9=0,0,AB9/AA9)</f>
        <v>0</v>
      </c>
      <c r="AD9" s="29">
        <v>0</v>
      </c>
      <c r="AE9" s="22">
        <v>19826</v>
      </c>
      <c r="AF9" s="22">
        <v>19991</v>
      </c>
      <c r="AG9" s="23">
        <f>IF(AE9=0,0,AF9/AE9)</f>
        <v>1.0083224049228285</v>
      </c>
      <c r="AH9" s="29">
        <v>0</v>
      </c>
      <c r="AI9" s="22">
        <v>0</v>
      </c>
      <c r="AJ9" s="22">
        <v>0</v>
      </c>
      <c r="AK9" s="23">
        <f>IF(AI9=0,0,AJ9/AI9)</f>
        <v>0</v>
      </c>
      <c r="AL9" s="29">
        <v>0</v>
      </c>
      <c r="AM9" s="22">
        <v>0</v>
      </c>
      <c r="AN9" s="22">
        <v>0</v>
      </c>
      <c r="AO9" s="23">
        <f>IF(AM9=0,0,AN9/AM9)</f>
        <v>0</v>
      </c>
      <c r="AP9" s="29">
        <v>0</v>
      </c>
      <c r="AQ9" s="22">
        <v>0</v>
      </c>
      <c r="AR9" s="22">
        <v>0</v>
      </c>
      <c r="AS9" s="23">
        <f>IF(AQ9=0,0,AR9/AQ9)</f>
        <v>0</v>
      </c>
      <c r="AT9" s="29">
        <v>0</v>
      </c>
      <c r="AU9" s="22">
        <v>0</v>
      </c>
      <c r="AV9" s="22">
        <v>0</v>
      </c>
      <c r="AW9" s="23">
        <f>IF(AU9=0,0,AV9/AU9)</f>
        <v>0</v>
      </c>
      <c r="AX9" s="29">
        <v>0</v>
      </c>
      <c r="AY9" s="22">
        <v>0</v>
      </c>
      <c r="AZ9" s="22">
        <v>0</v>
      </c>
      <c r="BA9" s="23">
        <f>IF(AY9=0,0,AZ9/AY9)</f>
        <v>0</v>
      </c>
      <c r="BB9" s="29">
        <v>0</v>
      </c>
      <c r="BC9" s="22">
        <v>0</v>
      </c>
      <c r="BD9" s="22">
        <v>-152</v>
      </c>
      <c r="BE9" s="23">
        <f>IF(BC9=0,0,BD9/BC9)</f>
        <v>0</v>
      </c>
      <c r="BF9" s="38">
        <f t="shared" si="2"/>
        <v>786680</v>
      </c>
      <c r="BG9" s="38">
        <f t="shared" si="2"/>
        <v>929210</v>
      </c>
      <c r="BH9" s="38">
        <f t="shared" si="2"/>
        <v>774574</v>
      </c>
      <c r="BI9" s="23">
        <f>IF(BG9=0,0,BH9/BG9)</f>
        <v>0.8335833665156424</v>
      </c>
    </row>
    <row r="10" spans="1:61" ht="15.75">
      <c r="A10" s="48" t="s">
        <v>33</v>
      </c>
      <c r="B10" s="29">
        <v>750000</v>
      </c>
      <c r="C10" s="22">
        <v>1016421</v>
      </c>
      <c r="D10" s="22">
        <v>763709</v>
      </c>
      <c r="E10" s="23">
        <f t="shared" si="0"/>
        <v>0.7513707410610367</v>
      </c>
      <c r="F10" s="29">
        <v>0</v>
      </c>
      <c r="G10" s="22">
        <v>0</v>
      </c>
      <c r="H10" s="22">
        <v>0</v>
      </c>
      <c r="I10" s="23">
        <f>IF(G10=0,0,H10/G10)</f>
        <v>0</v>
      </c>
      <c r="J10" s="29">
        <v>0</v>
      </c>
      <c r="K10" s="22">
        <v>408</v>
      </c>
      <c r="L10" s="22">
        <v>4723</v>
      </c>
      <c r="M10" s="23">
        <f>IF(K10=0,0,L10/K10)</f>
        <v>11.575980392156863</v>
      </c>
      <c r="N10" s="29">
        <v>0</v>
      </c>
      <c r="O10" s="22">
        <v>0</v>
      </c>
      <c r="P10" s="22">
        <v>0</v>
      </c>
      <c r="Q10" s="23">
        <f>IF(O10=0,0,P10/O10)</f>
        <v>0</v>
      </c>
      <c r="R10" s="29">
        <v>0</v>
      </c>
      <c r="S10" s="22">
        <v>180349</v>
      </c>
      <c r="T10" s="22">
        <v>162175</v>
      </c>
      <c r="U10" s="23">
        <f>IF(S10=0,0,T10/S10)</f>
        <v>0.8992287176529951</v>
      </c>
      <c r="V10" s="29">
        <v>0</v>
      </c>
      <c r="W10" s="22">
        <v>14500</v>
      </c>
      <c r="X10" s="22">
        <v>14500</v>
      </c>
      <c r="Y10" s="23">
        <f>IF(W10=0,0,X10/W10)</f>
        <v>1</v>
      </c>
      <c r="Z10" s="29">
        <v>0</v>
      </c>
      <c r="AA10" s="22">
        <v>0</v>
      </c>
      <c r="AB10" s="22">
        <v>0</v>
      </c>
      <c r="AC10" s="23">
        <f>IF(AA10=0,0,AB10/AA10)</f>
        <v>0</v>
      </c>
      <c r="AD10" s="29">
        <v>8660000</v>
      </c>
      <c r="AE10" s="22">
        <v>8684000</v>
      </c>
      <c r="AF10" s="22">
        <v>6664411</v>
      </c>
      <c r="AG10" s="23">
        <f>IF(AE10=0,0,AF10/AE10)</f>
        <v>0.7674356287425149</v>
      </c>
      <c r="AH10" s="29">
        <v>140000</v>
      </c>
      <c r="AI10" s="22">
        <v>140000</v>
      </c>
      <c r="AJ10" s="22">
        <v>140000</v>
      </c>
      <c r="AK10" s="23">
        <f>IF(AI10=0,0,AJ10/AI10)</f>
        <v>1</v>
      </c>
      <c r="AL10" s="29">
        <v>0</v>
      </c>
      <c r="AM10" s="22">
        <v>0</v>
      </c>
      <c r="AN10" s="22">
        <v>0</v>
      </c>
      <c r="AO10" s="23">
        <f>IF(AM10=0,0,AN10/AM10)</f>
        <v>0</v>
      </c>
      <c r="AP10" s="29">
        <v>0</v>
      </c>
      <c r="AQ10" s="22">
        <v>0</v>
      </c>
      <c r="AR10" s="22">
        <v>0</v>
      </c>
      <c r="AS10" s="23">
        <f>IF(AQ10=0,0,AR10/AQ10)</f>
        <v>0</v>
      </c>
      <c r="AT10" s="29">
        <v>500000</v>
      </c>
      <c r="AU10" s="22">
        <v>520327</v>
      </c>
      <c r="AV10" s="22">
        <v>520327</v>
      </c>
      <c r="AW10" s="23">
        <f>IF(AU10=0,0,AV10/AU10)</f>
        <v>1</v>
      </c>
      <c r="AX10" s="29">
        <v>0</v>
      </c>
      <c r="AY10" s="22">
        <v>0</v>
      </c>
      <c r="AZ10" s="22">
        <v>0</v>
      </c>
      <c r="BA10" s="23">
        <f>IF(AY10=0,0,AZ10/AY10)</f>
        <v>0</v>
      </c>
      <c r="BB10" s="29">
        <v>0</v>
      </c>
      <c r="BC10" s="22">
        <v>0</v>
      </c>
      <c r="BD10" s="22">
        <v>-311280</v>
      </c>
      <c r="BE10" s="23">
        <f>IF(BC10=0,0,BD10/BC10)</f>
        <v>0</v>
      </c>
      <c r="BF10" s="38">
        <f t="shared" si="2"/>
        <v>10050000</v>
      </c>
      <c r="BG10" s="38">
        <f t="shared" si="2"/>
        <v>10556005</v>
      </c>
      <c r="BH10" s="38">
        <f t="shared" si="2"/>
        <v>7958565</v>
      </c>
      <c r="BI10" s="23">
        <f t="shared" si="1"/>
        <v>0.7539372139365224</v>
      </c>
    </row>
    <row r="11" spans="1:61" ht="15.75">
      <c r="A11" s="48" t="s">
        <v>54</v>
      </c>
      <c r="B11" s="29">
        <v>101564</v>
      </c>
      <c r="C11" s="22">
        <v>102322</v>
      </c>
      <c r="D11" s="22">
        <v>92943</v>
      </c>
      <c r="E11" s="23">
        <f t="shared" si="0"/>
        <v>0.9083383827524872</v>
      </c>
      <c r="F11" s="29">
        <v>0</v>
      </c>
      <c r="G11" s="22">
        <v>0</v>
      </c>
      <c r="H11" s="22">
        <v>0</v>
      </c>
      <c r="I11" s="23">
        <f>IF(G11=0,0,H11/G11)</f>
        <v>0</v>
      </c>
      <c r="J11" s="29">
        <v>0</v>
      </c>
      <c r="K11" s="22">
        <v>1749</v>
      </c>
      <c r="L11" s="22">
        <v>0</v>
      </c>
      <c r="M11" s="23">
        <f>IF(K11=0,0,L11/K11)</f>
        <v>0</v>
      </c>
      <c r="N11" s="29">
        <v>0</v>
      </c>
      <c r="O11" s="22">
        <v>0</v>
      </c>
      <c r="P11" s="22">
        <v>0</v>
      </c>
      <c r="Q11" s="23">
        <f>IF(O11=0,0,P11/O11)</f>
        <v>0</v>
      </c>
      <c r="R11" s="29">
        <v>872668</v>
      </c>
      <c r="S11" s="22">
        <v>926867</v>
      </c>
      <c r="T11" s="22">
        <v>741434</v>
      </c>
      <c r="U11" s="23">
        <f>IF(S11=0,0,T11/S11)</f>
        <v>0.7999356973546367</v>
      </c>
      <c r="V11" s="29">
        <v>0</v>
      </c>
      <c r="W11" s="22">
        <v>6556</v>
      </c>
      <c r="X11" s="22">
        <v>6556</v>
      </c>
      <c r="Y11" s="23">
        <f>IF(W11=0,0,X11/W11)</f>
        <v>1</v>
      </c>
      <c r="Z11" s="29">
        <v>0</v>
      </c>
      <c r="AA11" s="22">
        <v>0</v>
      </c>
      <c r="AB11" s="22">
        <v>0</v>
      </c>
      <c r="AC11" s="23">
        <f>IF(AA11=0,0,AB11/AA11)</f>
        <v>0</v>
      </c>
      <c r="AD11" s="29">
        <v>23500</v>
      </c>
      <c r="AE11" s="22">
        <v>52634</v>
      </c>
      <c r="AF11" s="22">
        <v>50921</v>
      </c>
      <c r="AG11" s="23">
        <f>IF(AE11=0,0,AF11/AE11)</f>
        <v>0.9674544970931337</v>
      </c>
      <c r="AH11" s="29">
        <v>0</v>
      </c>
      <c r="AI11" s="22">
        <v>26154</v>
      </c>
      <c r="AJ11" s="22">
        <v>24616</v>
      </c>
      <c r="AK11" s="23">
        <f>IF(AI11=0,0,AJ11/AI11)</f>
        <v>0.941194463561979</v>
      </c>
      <c r="AL11" s="29">
        <v>0</v>
      </c>
      <c r="AM11" s="22">
        <v>0</v>
      </c>
      <c r="AN11" s="22">
        <v>47425</v>
      </c>
      <c r="AO11" s="23">
        <f>IF(AM11=0,0,AN11/AM11)</f>
        <v>0</v>
      </c>
      <c r="AP11" s="29">
        <v>0</v>
      </c>
      <c r="AQ11" s="22">
        <v>0</v>
      </c>
      <c r="AR11" s="22">
        <v>0</v>
      </c>
      <c r="AS11" s="23">
        <f>IF(AQ11=0,0,AR11/AQ11)</f>
        <v>0</v>
      </c>
      <c r="AT11" s="29">
        <v>67868</v>
      </c>
      <c r="AU11" s="22">
        <v>88880</v>
      </c>
      <c r="AV11" s="22">
        <v>59855</v>
      </c>
      <c r="AW11" s="23">
        <f>IF(AU11=0,0,AV11/AU11)</f>
        <v>0.673436093609361</v>
      </c>
      <c r="AX11" s="29">
        <v>0</v>
      </c>
      <c r="AY11" s="22">
        <v>0</v>
      </c>
      <c r="AZ11" s="22">
        <v>0</v>
      </c>
      <c r="BA11" s="23">
        <f>IF(AY11=0,0,AZ11/AY11)</f>
        <v>0</v>
      </c>
      <c r="BB11" s="29">
        <v>0</v>
      </c>
      <c r="BC11" s="22">
        <v>0</v>
      </c>
      <c r="BD11" s="22">
        <v>-640</v>
      </c>
      <c r="BE11" s="23">
        <f>IF(BC11=0,0,BD11/BC11)</f>
        <v>0</v>
      </c>
      <c r="BF11" s="38">
        <f t="shared" si="2"/>
        <v>1065600</v>
      </c>
      <c r="BG11" s="38">
        <f t="shared" si="2"/>
        <v>1205162</v>
      </c>
      <c r="BH11" s="38">
        <f t="shared" si="2"/>
        <v>1023110</v>
      </c>
      <c r="BI11" s="23">
        <f t="shared" si="1"/>
        <v>0.848939810581482</v>
      </c>
    </row>
    <row r="12" spans="1:61" ht="15.75">
      <c r="A12" s="48" t="s">
        <v>35</v>
      </c>
      <c r="B12" s="29">
        <v>600000</v>
      </c>
      <c r="C12" s="22">
        <v>600000</v>
      </c>
      <c r="D12" s="22">
        <v>467099</v>
      </c>
      <c r="E12" s="23">
        <f t="shared" si="0"/>
        <v>0.7784983333333333</v>
      </c>
      <c r="F12" s="29">
        <v>0</v>
      </c>
      <c r="G12" s="22">
        <v>0</v>
      </c>
      <c r="H12" s="22">
        <v>0</v>
      </c>
      <c r="I12" s="23">
        <f aca="true" t="shared" si="3" ref="I12:I23">IF(G12=0,0,H12/G12)</f>
        <v>0</v>
      </c>
      <c r="J12" s="29">
        <v>0</v>
      </c>
      <c r="K12" s="22">
        <v>0</v>
      </c>
      <c r="L12" s="22">
        <v>0</v>
      </c>
      <c r="M12" s="23">
        <f aca="true" t="shared" si="4" ref="M12:M23">IF(K12=0,0,L12/K12)</f>
        <v>0</v>
      </c>
      <c r="N12" s="29">
        <v>0</v>
      </c>
      <c r="O12" s="22">
        <v>0</v>
      </c>
      <c r="P12" s="22">
        <v>0</v>
      </c>
      <c r="Q12" s="23">
        <f aca="true" t="shared" si="5" ref="Q12:Q23">IF(O12=0,0,P12/O12)</f>
        <v>0</v>
      </c>
      <c r="R12" s="29">
        <v>915231</v>
      </c>
      <c r="S12" s="22">
        <v>921954</v>
      </c>
      <c r="T12" s="22">
        <v>556707</v>
      </c>
      <c r="U12" s="23">
        <f aca="true" t="shared" si="6" ref="U12:U23">IF(S12=0,0,T12/S12)</f>
        <v>0.6038338138345297</v>
      </c>
      <c r="V12" s="29">
        <v>0</v>
      </c>
      <c r="W12" s="22">
        <v>0</v>
      </c>
      <c r="X12" s="22">
        <v>0</v>
      </c>
      <c r="Y12" s="23">
        <f aca="true" t="shared" si="7" ref="Y12:Y23">IF(W12=0,0,X12/W12)</f>
        <v>0</v>
      </c>
      <c r="Z12" s="29">
        <v>0</v>
      </c>
      <c r="AA12" s="22">
        <v>0</v>
      </c>
      <c r="AB12" s="22">
        <v>0</v>
      </c>
      <c r="AC12" s="23">
        <f aca="true" t="shared" si="8" ref="AC12:AC22">IF(AA12=0,0,AB12/AA12)</f>
        <v>0</v>
      </c>
      <c r="AD12" s="29">
        <v>0</v>
      </c>
      <c r="AE12" s="22">
        <v>0</v>
      </c>
      <c r="AF12" s="22">
        <v>866</v>
      </c>
      <c r="AG12" s="23">
        <f aca="true" t="shared" si="9" ref="AG12:AG23">IF(AE12=0,0,AF12/AE12)</f>
        <v>0</v>
      </c>
      <c r="AH12" s="29">
        <v>0</v>
      </c>
      <c r="AI12" s="22">
        <v>0</v>
      </c>
      <c r="AJ12" s="22">
        <v>0</v>
      </c>
      <c r="AK12" s="23">
        <f aca="true" t="shared" si="10" ref="AK12:AK23">IF(AI12=0,0,AJ12/AI12)</f>
        <v>0</v>
      </c>
      <c r="AL12" s="29">
        <v>0</v>
      </c>
      <c r="AM12" s="22">
        <v>0</v>
      </c>
      <c r="AN12" s="22">
        <v>91170</v>
      </c>
      <c r="AO12" s="23">
        <f aca="true" t="shared" si="11" ref="AO12:AO23">IF(AM12=0,0,AN12/AM12)</f>
        <v>0</v>
      </c>
      <c r="AP12" s="29">
        <v>0</v>
      </c>
      <c r="AQ12" s="22">
        <v>0</v>
      </c>
      <c r="AR12" s="22">
        <v>0</v>
      </c>
      <c r="AS12" s="23">
        <f aca="true" t="shared" si="12" ref="AS12:AS23">IF(AQ12=0,0,AR12/AQ12)</f>
        <v>0</v>
      </c>
      <c r="AT12" s="29">
        <v>108046</v>
      </c>
      <c r="AU12" s="22">
        <v>133431</v>
      </c>
      <c r="AV12" s="22">
        <v>108046</v>
      </c>
      <c r="AW12" s="23">
        <f aca="true" t="shared" si="13" ref="AW12:AW23">IF(AU12=0,0,AV12/AU12)</f>
        <v>0.8097518567649197</v>
      </c>
      <c r="AX12" s="29">
        <v>0</v>
      </c>
      <c r="AY12" s="22">
        <v>0</v>
      </c>
      <c r="AZ12" s="22">
        <v>0</v>
      </c>
      <c r="BA12" s="23">
        <f aca="true" t="shared" si="14" ref="BA12:BA23">IF(AY12=0,0,AZ12/AY12)</f>
        <v>0</v>
      </c>
      <c r="BB12" s="29">
        <v>0</v>
      </c>
      <c r="BC12" s="22">
        <v>0</v>
      </c>
      <c r="BD12" s="22">
        <v>240</v>
      </c>
      <c r="BE12" s="23">
        <f aca="true" t="shared" si="15" ref="BE12:BE23">IF(BC12=0,0,BD12/BC12)</f>
        <v>0</v>
      </c>
      <c r="BF12" s="38">
        <f aca="true" t="shared" si="16" ref="BF12:BH13">+B12+F12+J12+N12+R12+V12+Z12+AD12+AH12+AL12+AP12+AT12+AX12+BB12</f>
        <v>1623277</v>
      </c>
      <c r="BG12" s="38">
        <f t="shared" si="16"/>
        <v>1655385</v>
      </c>
      <c r="BH12" s="38">
        <f t="shared" si="16"/>
        <v>1224128</v>
      </c>
      <c r="BI12" s="23">
        <f t="shared" si="1"/>
        <v>0.7394823560682258</v>
      </c>
    </row>
    <row r="13" spans="1:61" ht="15.75">
      <c r="A13" s="48" t="s">
        <v>36</v>
      </c>
      <c r="B13" s="29">
        <v>425000</v>
      </c>
      <c r="C13" s="22">
        <v>425396</v>
      </c>
      <c r="D13" s="22">
        <v>303780</v>
      </c>
      <c r="E13" s="23">
        <f aca="true" t="shared" si="17" ref="E13:E27">IF(C13=0,0,D13/C13)</f>
        <v>0.7141110870812137</v>
      </c>
      <c r="F13" s="29">
        <v>0</v>
      </c>
      <c r="G13" s="22">
        <v>0</v>
      </c>
      <c r="H13" s="22">
        <v>0</v>
      </c>
      <c r="I13" s="23">
        <f t="shared" si="3"/>
        <v>0</v>
      </c>
      <c r="J13" s="29">
        <v>0</v>
      </c>
      <c r="K13" s="22">
        <v>0</v>
      </c>
      <c r="L13" s="22">
        <v>0</v>
      </c>
      <c r="M13" s="23">
        <f t="shared" si="4"/>
        <v>0</v>
      </c>
      <c r="N13" s="29">
        <v>0</v>
      </c>
      <c r="O13" s="22">
        <v>0</v>
      </c>
      <c r="P13" s="22">
        <v>0</v>
      </c>
      <c r="Q13" s="23">
        <f t="shared" si="5"/>
        <v>0</v>
      </c>
      <c r="R13" s="29">
        <v>733358</v>
      </c>
      <c r="S13" s="22">
        <v>772857</v>
      </c>
      <c r="T13" s="22">
        <v>480750</v>
      </c>
      <c r="U13" s="23">
        <f t="shared" si="6"/>
        <v>0.6220426288433695</v>
      </c>
      <c r="V13" s="29">
        <v>0</v>
      </c>
      <c r="W13" s="22">
        <v>0</v>
      </c>
      <c r="X13" s="22">
        <v>0</v>
      </c>
      <c r="Y13" s="23">
        <f t="shared" si="7"/>
        <v>0</v>
      </c>
      <c r="Z13" s="29">
        <v>0</v>
      </c>
      <c r="AA13" s="22">
        <v>0</v>
      </c>
      <c r="AB13" s="22">
        <v>0</v>
      </c>
      <c r="AC13" s="23">
        <f t="shared" si="8"/>
        <v>0</v>
      </c>
      <c r="AD13" s="29">
        <v>50000</v>
      </c>
      <c r="AE13" s="22">
        <v>50740</v>
      </c>
      <c r="AF13" s="22">
        <v>32153</v>
      </c>
      <c r="AG13" s="23">
        <f t="shared" si="9"/>
        <v>0.6336815135987387</v>
      </c>
      <c r="AH13" s="29">
        <v>0</v>
      </c>
      <c r="AI13" s="22">
        <v>0</v>
      </c>
      <c r="AJ13" s="22">
        <v>0</v>
      </c>
      <c r="AK13" s="23">
        <f t="shared" si="10"/>
        <v>0</v>
      </c>
      <c r="AL13" s="29">
        <v>0</v>
      </c>
      <c r="AM13" s="22">
        <v>0</v>
      </c>
      <c r="AN13" s="22">
        <v>125170</v>
      </c>
      <c r="AO13" s="23">
        <f t="shared" si="11"/>
        <v>0</v>
      </c>
      <c r="AP13" s="29">
        <v>0</v>
      </c>
      <c r="AQ13" s="22">
        <v>0</v>
      </c>
      <c r="AR13" s="22">
        <v>0</v>
      </c>
      <c r="AS13" s="23">
        <f t="shared" si="12"/>
        <v>0</v>
      </c>
      <c r="AT13" s="29">
        <v>130201</v>
      </c>
      <c r="AU13" s="22">
        <v>141342</v>
      </c>
      <c r="AV13" s="22">
        <v>141342</v>
      </c>
      <c r="AW13" s="23">
        <f t="shared" si="13"/>
        <v>1</v>
      </c>
      <c r="AX13" s="29">
        <v>0</v>
      </c>
      <c r="AY13" s="22">
        <v>0</v>
      </c>
      <c r="AZ13" s="22">
        <v>0</v>
      </c>
      <c r="BA13" s="23">
        <f t="shared" si="14"/>
        <v>0</v>
      </c>
      <c r="BB13" s="29">
        <v>0</v>
      </c>
      <c r="BC13" s="22">
        <v>0</v>
      </c>
      <c r="BD13" s="22">
        <v>0</v>
      </c>
      <c r="BE13" s="23">
        <f t="shared" si="15"/>
        <v>0</v>
      </c>
      <c r="BF13" s="38">
        <f t="shared" si="16"/>
        <v>1338559</v>
      </c>
      <c r="BG13" s="38">
        <f t="shared" si="16"/>
        <v>1390335</v>
      </c>
      <c r="BH13" s="38">
        <f t="shared" si="16"/>
        <v>1083195</v>
      </c>
      <c r="BI13" s="23">
        <f t="shared" si="1"/>
        <v>0.7790892123121406</v>
      </c>
    </row>
    <row r="14" spans="1:61" ht="15.75">
      <c r="A14" s="49" t="s">
        <v>37</v>
      </c>
      <c r="B14" s="29">
        <v>106500</v>
      </c>
      <c r="C14" s="22">
        <v>106500</v>
      </c>
      <c r="D14" s="22">
        <f>D15+D16</f>
        <v>91807</v>
      </c>
      <c r="E14" s="24">
        <f t="shared" si="17"/>
        <v>0.862037558685446</v>
      </c>
      <c r="F14" s="29">
        <v>0</v>
      </c>
      <c r="G14" s="22">
        <v>0</v>
      </c>
      <c r="H14" s="22">
        <v>0</v>
      </c>
      <c r="I14" s="24">
        <f t="shared" si="3"/>
        <v>0</v>
      </c>
      <c r="J14" s="29">
        <v>0</v>
      </c>
      <c r="K14" s="22">
        <v>0</v>
      </c>
      <c r="L14" s="22">
        <v>0</v>
      </c>
      <c r="M14" s="24">
        <f t="shared" si="4"/>
        <v>0</v>
      </c>
      <c r="N14" s="29">
        <v>0</v>
      </c>
      <c r="O14" s="22">
        <v>0</v>
      </c>
      <c r="P14" s="22">
        <v>0</v>
      </c>
      <c r="Q14" s="24">
        <f t="shared" si="5"/>
        <v>0</v>
      </c>
      <c r="R14" s="29">
        <v>721350</v>
      </c>
      <c r="S14" s="22">
        <f>S15+S16</f>
        <v>834099</v>
      </c>
      <c r="T14" s="22">
        <f>T15+T16</f>
        <v>397397</v>
      </c>
      <c r="U14" s="24">
        <f t="shared" si="6"/>
        <v>0.4764386481700614</v>
      </c>
      <c r="V14" s="29">
        <v>0</v>
      </c>
      <c r="W14" s="22">
        <f>W15+W16</f>
        <v>25000</v>
      </c>
      <c r="X14" s="22">
        <v>0</v>
      </c>
      <c r="Y14" s="24">
        <f t="shared" si="7"/>
        <v>0</v>
      </c>
      <c r="Z14" s="29">
        <v>0</v>
      </c>
      <c r="AA14" s="22">
        <v>0</v>
      </c>
      <c r="AB14" s="22">
        <v>0</v>
      </c>
      <c r="AC14" s="24">
        <f t="shared" si="8"/>
        <v>0</v>
      </c>
      <c r="AD14" s="29">
        <v>0</v>
      </c>
      <c r="AE14" s="22">
        <v>6100</v>
      </c>
      <c r="AF14" s="22">
        <f>AF15+AF16</f>
        <v>13900</v>
      </c>
      <c r="AG14" s="24">
        <f t="shared" si="9"/>
        <v>2.278688524590164</v>
      </c>
      <c r="AH14" s="29">
        <v>0</v>
      </c>
      <c r="AI14" s="22">
        <v>0</v>
      </c>
      <c r="AJ14" s="22">
        <v>0</v>
      </c>
      <c r="AK14" s="24">
        <f t="shared" si="10"/>
        <v>0</v>
      </c>
      <c r="AL14" s="29">
        <v>0</v>
      </c>
      <c r="AM14" s="22">
        <v>0</v>
      </c>
      <c r="AN14" s="22">
        <f>AN15+AN16</f>
        <v>252227</v>
      </c>
      <c r="AO14" s="24">
        <f t="shared" si="11"/>
        <v>0</v>
      </c>
      <c r="AP14" s="29">
        <v>0</v>
      </c>
      <c r="AQ14" s="22">
        <v>0</v>
      </c>
      <c r="AR14" s="22">
        <v>0</v>
      </c>
      <c r="AS14" s="24">
        <f t="shared" si="12"/>
        <v>0</v>
      </c>
      <c r="AT14" s="29">
        <v>3000</v>
      </c>
      <c r="AU14" s="22">
        <v>3000</v>
      </c>
      <c r="AV14" s="22">
        <f>AV15+AV16</f>
        <v>49768</v>
      </c>
      <c r="AW14" s="24">
        <f t="shared" si="13"/>
        <v>16.589333333333332</v>
      </c>
      <c r="AX14" s="29">
        <v>0</v>
      </c>
      <c r="AY14" s="22">
        <v>0</v>
      </c>
      <c r="AZ14" s="22">
        <v>0</v>
      </c>
      <c r="BA14" s="24">
        <f t="shared" si="14"/>
        <v>0</v>
      </c>
      <c r="BB14" s="29">
        <v>0</v>
      </c>
      <c r="BC14" s="22">
        <v>0</v>
      </c>
      <c r="BD14" s="22">
        <f>BD15+BD16</f>
        <v>737</v>
      </c>
      <c r="BE14" s="24">
        <f t="shared" si="15"/>
        <v>0</v>
      </c>
      <c r="BF14" s="38">
        <f aca="true" t="shared" si="18" ref="BF14:BH16">+B14+F14+J14+N14+R14+V14+Z14+AD14+AH14+AL14+AP14+AT14+AX14+BB14</f>
        <v>830850</v>
      </c>
      <c r="BG14" s="38">
        <f t="shared" si="18"/>
        <v>974699</v>
      </c>
      <c r="BH14" s="38">
        <f t="shared" si="18"/>
        <v>805836</v>
      </c>
      <c r="BI14" s="23">
        <f t="shared" si="1"/>
        <v>0.8267536952433521</v>
      </c>
    </row>
    <row r="15" spans="1:61" ht="15.75">
      <c r="A15" s="50" t="s">
        <v>38</v>
      </c>
      <c r="B15" s="39">
        <v>102500</v>
      </c>
      <c r="C15" s="27">
        <v>102500</v>
      </c>
      <c r="D15" s="27">
        <v>89319</v>
      </c>
      <c r="E15" s="40">
        <f t="shared" si="17"/>
        <v>0.8714048780487805</v>
      </c>
      <c r="F15" s="39">
        <v>0</v>
      </c>
      <c r="G15" s="27">
        <v>0</v>
      </c>
      <c r="H15" s="27">
        <v>0</v>
      </c>
      <c r="I15" s="40">
        <f t="shared" si="3"/>
        <v>0</v>
      </c>
      <c r="J15" s="39">
        <v>0</v>
      </c>
      <c r="K15" s="27">
        <v>0</v>
      </c>
      <c r="L15" s="27">
        <v>0</v>
      </c>
      <c r="M15" s="40">
        <f t="shared" si="4"/>
        <v>0</v>
      </c>
      <c r="N15" s="39">
        <v>0</v>
      </c>
      <c r="O15" s="27">
        <v>0</v>
      </c>
      <c r="P15" s="27">
        <v>0</v>
      </c>
      <c r="Q15" s="40">
        <f t="shared" si="5"/>
        <v>0</v>
      </c>
      <c r="R15" s="39">
        <v>661600</v>
      </c>
      <c r="S15" s="27">
        <v>766325</v>
      </c>
      <c r="T15" s="27">
        <v>375215</v>
      </c>
      <c r="U15" s="40">
        <f t="shared" si="6"/>
        <v>0.48962907382637916</v>
      </c>
      <c r="V15" s="39">
        <v>0</v>
      </c>
      <c r="W15" s="27">
        <v>25000</v>
      </c>
      <c r="X15" s="27">
        <v>0</v>
      </c>
      <c r="Y15" s="40">
        <f t="shared" si="7"/>
        <v>0</v>
      </c>
      <c r="Z15" s="39">
        <v>0</v>
      </c>
      <c r="AA15" s="27">
        <v>0</v>
      </c>
      <c r="AB15" s="27">
        <v>0</v>
      </c>
      <c r="AC15" s="40">
        <f t="shared" si="8"/>
        <v>0</v>
      </c>
      <c r="AD15" s="39">
        <v>0</v>
      </c>
      <c r="AE15" s="27">
        <v>4400</v>
      </c>
      <c r="AF15" s="27">
        <v>8200</v>
      </c>
      <c r="AG15" s="40">
        <f t="shared" si="9"/>
        <v>1.8636363636363635</v>
      </c>
      <c r="AH15" s="39">
        <v>0</v>
      </c>
      <c r="AI15" s="27">
        <v>0</v>
      </c>
      <c r="AJ15" s="27">
        <v>0</v>
      </c>
      <c r="AK15" s="40">
        <f t="shared" si="10"/>
        <v>0</v>
      </c>
      <c r="AL15" s="39">
        <v>0</v>
      </c>
      <c r="AM15" s="27">
        <v>0</v>
      </c>
      <c r="AN15" s="27">
        <v>248321</v>
      </c>
      <c r="AO15" s="40">
        <f t="shared" si="11"/>
        <v>0</v>
      </c>
      <c r="AP15" s="39">
        <v>0</v>
      </c>
      <c r="AQ15" s="27">
        <v>0</v>
      </c>
      <c r="AR15" s="27">
        <v>0</v>
      </c>
      <c r="AS15" s="40">
        <f t="shared" si="12"/>
        <v>0</v>
      </c>
      <c r="AT15" s="39">
        <v>0</v>
      </c>
      <c r="AU15" s="27">
        <v>0</v>
      </c>
      <c r="AV15" s="27">
        <v>45000</v>
      </c>
      <c r="AW15" s="40">
        <f t="shared" si="13"/>
        <v>0</v>
      </c>
      <c r="AX15" s="39">
        <v>0</v>
      </c>
      <c r="AY15" s="27">
        <v>0</v>
      </c>
      <c r="AZ15" s="27">
        <v>0</v>
      </c>
      <c r="BA15" s="40">
        <f t="shared" si="14"/>
        <v>0</v>
      </c>
      <c r="BB15" s="39">
        <v>0</v>
      </c>
      <c r="BC15" s="27">
        <v>0</v>
      </c>
      <c r="BD15" s="27">
        <v>737</v>
      </c>
      <c r="BE15" s="40">
        <f t="shared" si="15"/>
        <v>0</v>
      </c>
      <c r="BF15" s="46">
        <f t="shared" si="18"/>
        <v>764100</v>
      </c>
      <c r="BG15" s="46">
        <f t="shared" si="18"/>
        <v>898225</v>
      </c>
      <c r="BH15" s="46">
        <f t="shared" si="18"/>
        <v>766792</v>
      </c>
      <c r="BI15" s="45">
        <f t="shared" si="1"/>
        <v>0.8536747474185199</v>
      </c>
    </row>
    <row r="16" spans="1:61" ht="15.75">
      <c r="A16" s="51" t="s">
        <v>39</v>
      </c>
      <c r="B16" s="30">
        <v>4000</v>
      </c>
      <c r="C16" s="28">
        <v>4000</v>
      </c>
      <c r="D16" s="28">
        <v>2488</v>
      </c>
      <c r="E16" s="34">
        <f t="shared" si="17"/>
        <v>0.622</v>
      </c>
      <c r="F16" s="30">
        <v>0</v>
      </c>
      <c r="G16" s="28">
        <v>0</v>
      </c>
      <c r="H16" s="28">
        <v>0</v>
      </c>
      <c r="I16" s="34">
        <f t="shared" si="3"/>
        <v>0</v>
      </c>
      <c r="J16" s="30">
        <v>0</v>
      </c>
      <c r="K16" s="28">
        <v>0</v>
      </c>
      <c r="L16" s="28">
        <v>0</v>
      </c>
      <c r="M16" s="34">
        <f t="shared" si="4"/>
        <v>0</v>
      </c>
      <c r="N16" s="30">
        <v>0</v>
      </c>
      <c r="O16" s="28">
        <v>0</v>
      </c>
      <c r="P16" s="28">
        <v>0</v>
      </c>
      <c r="Q16" s="34">
        <f t="shared" si="5"/>
        <v>0</v>
      </c>
      <c r="R16" s="30">
        <v>59750</v>
      </c>
      <c r="S16" s="28">
        <v>67774</v>
      </c>
      <c r="T16" s="28">
        <v>22182</v>
      </c>
      <c r="U16" s="34">
        <f t="shared" si="6"/>
        <v>0.32729365243308645</v>
      </c>
      <c r="V16" s="30">
        <v>0</v>
      </c>
      <c r="W16" s="28">
        <v>0</v>
      </c>
      <c r="X16" s="28">
        <v>0</v>
      </c>
      <c r="Y16" s="34">
        <f t="shared" si="7"/>
        <v>0</v>
      </c>
      <c r="Z16" s="30">
        <v>0</v>
      </c>
      <c r="AA16" s="28">
        <v>0</v>
      </c>
      <c r="AB16" s="28">
        <v>0</v>
      </c>
      <c r="AC16" s="34">
        <f t="shared" si="8"/>
        <v>0</v>
      </c>
      <c r="AD16" s="30">
        <v>0</v>
      </c>
      <c r="AE16" s="28">
        <v>1700</v>
      </c>
      <c r="AF16" s="28">
        <v>5700</v>
      </c>
      <c r="AG16" s="34">
        <f t="shared" si="9"/>
        <v>3.3529411764705883</v>
      </c>
      <c r="AH16" s="30">
        <v>0</v>
      </c>
      <c r="AI16" s="28">
        <v>0</v>
      </c>
      <c r="AJ16" s="28">
        <v>0</v>
      </c>
      <c r="AK16" s="34">
        <f t="shared" si="10"/>
        <v>0</v>
      </c>
      <c r="AL16" s="30">
        <v>0</v>
      </c>
      <c r="AM16" s="28">
        <v>0</v>
      </c>
      <c r="AN16" s="28">
        <v>3906</v>
      </c>
      <c r="AO16" s="34">
        <f t="shared" si="11"/>
        <v>0</v>
      </c>
      <c r="AP16" s="30">
        <v>0</v>
      </c>
      <c r="AQ16" s="28">
        <v>0</v>
      </c>
      <c r="AR16" s="28">
        <v>0</v>
      </c>
      <c r="AS16" s="34">
        <f t="shared" si="12"/>
        <v>0</v>
      </c>
      <c r="AT16" s="30">
        <v>3000</v>
      </c>
      <c r="AU16" s="28">
        <v>3000</v>
      </c>
      <c r="AV16" s="28">
        <v>4768</v>
      </c>
      <c r="AW16" s="34">
        <f t="shared" si="13"/>
        <v>1.5893333333333333</v>
      </c>
      <c r="AX16" s="30">
        <v>0</v>
      </c>
      <c r="AY16" s="28">
        <v>0</v>
      </c>
      <c r="AZ16" s="28">
        <v>0</v>
      </c>
      <c r="BA16" s="34">
        <f t="shared" si="14"/>
        <v>0</v>
      </c>
      <c r="BB16" s="30">
        <v>0</v>
      </c>
      <c r="BC16" s="28">
        <v>0</v>
      </c>
      <c r="BD16" s="28">
        <v>0</v>
      </c>
      <c r="BE16" s="34">
        <f t="shared" si="15"/>
        <v>0</v>
      </c>
      <c r="BF16" s="44">
        <f t="shared" si="18"/>
        <v>66750</v>
      </c>
      <c r="BG16" s="44">
        <f t="shared" si="18"/>
        <v>76474</v>
      </c>
      <c r="BH16" s="44">
        <f t="shared" si="18"/>
        <v>39044</v>
      </c>
      <c r="BI16" s="24">
        <f t="shared" si="1"/>
        <v>0.5105526061144964</v>
      </c>
    </row>
    <row r="17" spans="1:61" ht="15.75">
      <c r="A17" s="48" t="s">
        <v>40</v>
      </c>
      <c r="B17" s="29">
        <v>126770</v>
      </c>
      <c r="C17" s="22">
        <v>156770</v>
      </c>
      <c r="D17" s="22">
        <v>255650</v>
      </c>
      <c r="E17" s="23">
        <f t="shared" si="17"/>
        <v>1.6307329208394463</v>
      </c>
      <c r="F17" s="29">
        <v>0</v>
      </c>
      <c r="G17" s="22">
        <v>0</v>
      </c>
      <c r="H17" s="22">
        <v>0</v>
      </c>
      <c r="I17" s="23">
        <f t="shared" si="3"/>
        <v>0</v>
      </c>
      <c r="J17" s="29">
        <v>0</v>
      </c>
      <c r="K17" s="22">
        <v>0</v>
      </c>
      <c r="L17" s="22">
        <v>0</v>
      </c>
      <c r="M17" s="23">
        <f t="shared" si="4"/>
        <v>0</v>
      </c>
      <c r="N17" s="29">
        <v>0</v>
      </c>
      <c r="O17" s="22">
        <v>0</v>
      </c>
      <c r="P17" s="22">
        <v>0</v>
      </c>
      <c r="Q17" s="23">
        <f t="shared" si="5"/>
        <v>0</v>
      </c>
      <c r="R17" s="29">
        <v>70000</v>
      </c>
      <c r="S17" s="22">
        <v>80929</v>
      </c>
      <c r="T17" s="22">
        <v>60364</v>
      </c>
      <c r="U17" s="23">
        <f t="shared" si="6"/>
        <v>0.7458883712884133</v>
      </c>
      <c r="V17" s="29">
        <v>0</v>
      </c>
      <c r="W17" s="22">
        <v>0</v>
      </c>
      <c r="X17" s="22">
        <v>0</v>
      </c>
      <c r="Y17" s="23">
        <f t="shared" si="7"/>
        <v>0</v>
      </c>
      <c r="Z17" s="29">
        <v>0</v>
      </c>
      <c r="AA17" s="22">
        <v>0</v>
      </c>
      <c r="AB17" s="22">
        <v>0</v>
      </c>
      <c r="AC17" s="23">
        <f t="shared" si="8"/>
        <v>0</v>
      </c>
      <c r="AD17" s="29">
        <v>0</v>
      </c>
      <c r="AE17" s="22">
        <v>0</v>
      </c>
      <c r="AF17" s="22">
        <v>1655</v>
      </c>
      <c r="AG17" s="23">
        <f t="shared" si="9"/>
        <v>0</v>
      </c>
      <c r="AH17" s="29">
        <v>0</v>
      </c>
      <c r="AI17" s="22">
        <v>0</v>
      </c>
      <c r="AJ17" s="22">
        <v>0</v>
      </c>
      <c r="AK17" s="23">
        <f t="shared" si="10"/>
        <v>0</v>
      </c>
      <c r="AL17" s="29">
        <v>0</v>
      </c>
      <c r="AM17" s="22">
        <v>0</v>
      </c>
      <c r="AN17" s="22">
        <v>29970</v>
      </c>
      <c r="AO17" s="23">
        <f t="shared" si="11"/>
        <v>0</v>
      </c>
      <c r="AP17" s="29">
        <v>0</v>
      </c>
      <c r="AQ17" s="22">
        <v>0</v>
      </c>
      <c r="AR17" s="22">
        <v>0</v>
      </c>
      <c r="AS17" s="23">
        <f t="shared" si="12"/>
        <v>0</v>
      </c>
      <c r="AT17" s="29">
        <v>150000</v>
      </c>
      <c r="AU17" s="22">
        <v>169462</v>
      </c>
      <c r="AV17" s="22">
        <v>95887</v>
      </c>
      <c r="AW17" s="23">
        <f t="shared" si="13"/>
        <v>0.5658318679113902</v>
      </c>
      <c r="AX17" s="29">
        <v>0</v>
      </c>
      <c r="AY17" s="22">
        <v>0</v>
      </c>
      <c r="AZ17" s="22">
        <v>0</v>
      </c>
      <c r="BA17" s="23">
        <f t="shared" si="14"/>
        <v>0</v>
      </c>
      <c r="BB17" s="29">
        <v>0</v>
      </c>
      <c r="BC17" s="22">
        <v>0</v>
      </c>
      <c r="BD17" s="22">
        <v>-56</v>
      </c>
      <c r="BE17" s="23">
        <f t="shared" si="15"/>
        <v>0</v>
      </c>
      <c r="BF17" s="38">
        <f>+B17+F17+J17+N17+R17+V17+Z17+AD17+AH17+AL17+AP17+AT17+AX17+BB17</f>
        <v>346770</v>
      </c>
      <c r="BG17" s="38">
        <f>+C17+G17+K17+O17+S17+W17+AA17+AE17+AI17+AM17+AQ17+AU17+AY17+BC17</f>
        <v>407161</v>
      </c>
      <c r="BH17" s="38">
        <f>+D17+H17+L17+P17+T17+X17+AB17+AF17+AJ17+AN17+AR17+AV17+AZ17+BD17</f>
        <v>443470</v>
      </c>
      <c r="BI17" s="23">
        <f t="shared" si="1"/>
        <v>1.0891760261911136</v>
      </c>
    </row>
    <row r="18" spans="1:61" ht="15.75">
      <c r="A18" s="48" t="s">
        <v>41</v>
      </c>
      <c r="B18" s="29">
        <v>70000</v>
      </c>
      <c r="C18" s="22">
        <v>133349</v>
      </c>
      <c r="D18" s="22">
        <v>77378</v>
      </c>
      <c r="E18" s="23">
        <f t="shared" si="17"/>
        <v>0.5802668186488088</v>
      </c>
      <c r="F18" s="29">
        <v>0</v>
      </c>
      <c r="G18" s="22">
        <v>0</v>
      </c>
      <c r="H18" s="22">
        <v>0</v>
      </c>
      <c r="I18" s="23">
        <f t="shared" si="3"/>
        <v>0</v>
      </c>
      <c r="J18" s="29">
        <v>0</v>
      </c>
      <c r="K18" s="22">
        <v>0</v>
      </c>
      <c r="L18" s="22">
        <v>0</v>
      </c>
      <c r="M18" s="23">
        <f t="shared" si="4"/>
        <v>0</v>
      </c>
      <c r="N18" s="29">
        <v>0</v>
      </c>
      <c r="O18" s="22">
        <v>0</v>
      </c>
      <c r="P18" s="22">
        <v>0</v>
      </c>
      <c r="Q18" s="23">
        <f t="shared" si="5"/>
        <v>0</v>
      </c>
      <c r="R18" s="29">
        <v>80850</v>
      </c>
      <c r="S18" s="22">
        <v>125493</v>
      </c>
      <c r="T18" s="22">
        <v>140877</v>
      </c>
      <c r="U18" s="23">
        <f t="shared" si="6"/>
        <v>1.1225885109129592</v>
      </c>
      <c r="V18" s="29">
        <v>0</v>
      </c>
      <c r="W18" s="22">
        <v>4000</v>
      </c>
      <c r="X18" s="22">
        <v>0</v>
      </c>
      <c r="Y18" s="23">
        <f t="shared" si="7"/>
        <v>0</v>
      </c>
      <c r="Z18" s="29">
        <v>0</v>
      </c>
      <c r="AA18" s="22">
        <v>0</v>
      </c>
      <c r="AB18" s="22">
        <v>0</v>
      </c>
      <c r="AC18" s="23">
        <f t="shared" si="8"/>
        <v>0</v>
      </c>
      <c r="AD18" s="29">
        <v>0</v>
      </c>
      <c r="AE18" s="22">
        <v>9460</v>
      </c>
      <c r="AF18" s="22">
        <v>12025</v>
      </c>
      <c r="AG18" s="23">
        <f t="shared" si="9"/>
        <v>1.2711416490486258</v>
      </c>
      <c r="AH18" s="29">
        <v>0</v>
      </c>
      <c r="AI18" s="22">
        <v>0</v>
      </c>
      <c r="AJ18" s="22">
        <v>0</v>
      </c>
      <c r="AK18" s="23">
        <f t="shared" si="10"/>
        <v>0</v>
      </c>
      <c r="AL18" s="29">
        <v>0</v>
      </c>
      <c r="AM18" s="22">
        <v>0</v>
      </c>
      <c r="AN18" s="22">
        <v>25162</v>
      </c>
      <c r="AO18" s="23">
        <f t="shared" si="11"/>
        <v>0</v>
      </c>
      <c r="AP18" s="29">
        <v>0</v>
      </c>
      <c r="AQ18" s="22">
        <v>0</v>
      </c>
      <c r="AR18" s="22">
        <v>0</v>
      </c>
      <c r="AS18" s="23">
        <f t="shared" si="12"/>
        <v>0</v>
      </c>
      <c r="AT18" s="29">
        <v>25000</v>
      </c>
      <c r="AU18" s="22">
        <v>44388</v>
      </c>
      <c r="AV18" s="22">
        <v>44388</v>
      </c>
      <c r="AW18" s="23">
        <f t="shared" si="13"/>
        <v>1</v>
      </c>
      <c r="AX18" s="29">
        <v>0</v>
      </c>
      <c r="AY18" s="22">
        <v>0</v>
      </c>
      <c r="AZ18" s="22">
        <v>0</v>
      </c>
      <c r="BA18" s="23">
        <f t="shared" si="14"/>
        <v>0</v>
      </c>
      <c r="BB18" s="29">
        <v>0</v>
      </c>
      <c r="BC18" s="22">
        <v>0</v>
      </c>
      <c r="BD18" s="22">
        <v>53</v>
      </c>
      <c r="BE18" s="23">
        <f t="shared" si="15"/>
        <v>0</v>
      </c>
      <c r="BF18" s="38">
        <f aca="true" t="shared" si="19" ref="BF18:BH27">+B18+F18+J18+N18+R18+V18+Z18+AD18+AH18+AL18+AP18+AT18+AX18+BB18</f>
        <v>175850</v>
      </c>
      <c r="BG18" s="38">
        <f t="shared" si="19"/>
        <v>316690</v>
      </c>
      <c r="BH18" s="38">
        <f t="shared" si="19"/>
        <v>299883</v>
      </c>
      <c r="BI18" s="23">
        <f aca="true" t="shared" si="20" ref="BI18:BI27">IF(BG18=0,0,BH18/BG18)</f>
        <v>0.9469291736398371</v>
      </c>
    </row>
    <row r="19" spans="1:61" ht="15.75">
      <c r="A19" s="66" t="s">
        <v>42</v>
      </c>
      <c r="B19" s="35">
        <v>1850</v>
      </c>
      <c r="C19" s="36">
        <v>1850</v>
      </c>
      <c r="D19" s="36">
        <v>1173</v>
      </c>
      <c r="E19" s="37">
        <f t="shared" si="17"/>
        <v>0.634054054054054</v>
      </c>
      <c r="F19" s="35">
        <v>0</v>
      </c>
      <c r="G19" s="36">
        <v>0</v>
      </c>
      <c r="H19" s="36">
        <v>0</v>
      </c>
      <c r="I19" s="37">
        <f t="shared" si="3"/>
        <v>0</v>
      </c>
      <c r="J19" s="35">
        <v>0</v>
      </c>
      <c r="K19" s="36">
        <v>0</v>
      </c>
      <c r="L19" s="36">
        <v>0</v>
      </c>
      <c r="M19" s="37">
        <f t="shared" si="4"/>
        <v>0</v>
      </c>
      <c r="N19" s="35">
        <v>0</v>
      </c>
      <c r="O19" s="36">
        <v>0</v>
      </c>
      <c r="P19" s="36">
        <v>0</v>
      </c>
      <c r="Q19" s="37">
        <f t="shared" si="5"/>
        <v>0</v>
      </c>
      <c r="R19" s="35">
        <v>75000</v>
      </c>
      <c r="S19" s="36">
        <v>105992</v>
      </c>
      <c r="T19" s="36">
        <v>50042</v>
      </c>
      <c r="U19" s="37">
        <f t="shared" si="6"/>
        <v>0.47212997207336405</v>
      </c>
      <c r="V19" s="35">
        <v>0</v>
      </c>
      <c r="W19" s="36">
        <v>540</v>
      </c>
      <c r="X19" s="36">
        <v>537</v>
      </c>
      <c r="Y19" s="37">
        <f t="shared" si="7"/>
        <v>0.9944444444444445</v>
      </c>
      <c r="Z19" s="35">
        <v>0</v>
      </c>
      <c r="AA19" s="36">
        <v>0</v>
      </c>
      <c r="AB19" s="36">
        <v>0</v>
      </c>
      <c r="AC19" s="37">
        <f t="shared" si="8"/>
        <v>0</v>
      </c>
      <c r="AD19" s="35">
        <v>0</v>
      </c>
      <c r="AE19" s="36">
        <v>5129</v>
      </c>
      <c r="AF19" s="36">
        <v>4519</v>
      </c>
      <c r="AG19" s="37">
        <f t="shared" si="9"/>
        <v>0.8810684343926691</v>
      </c>
      <c r="AH19" s="35">
        <v>0</v>
      </c>
      <c r="AI19" s="36">
        <v>0</v>
      </c>
      <c r="AJ19" s="36">
        <v>0</v>
      </c>
      <c r="AK19" s="37">
        <f t="shared" si="10"/>
        <v>0</v>
      </c>
      <c r="AL19" s="35">
        <v>0</v>
      </c>
      <c r="AM19" s="36">
        <v>0</v>
      </c>
      <c r="AN19" s="36">
        <v>12396</v>
      </c>
      <c r="AO19" s="37">
        <f t="shared" si="11"/>
        <v>0</v>
      </c>
      <c r="AP19" s="35">
        <v>0</v>
      </c>
      <c r="AQ19" s="36">
        <v>0</v>
      </c>
      <c r="AR19" s="36">
        <v>0</v>
      </c>
      <c r="AS19" s="37">
        <f t="shared" si="12"/>
        <v>0</v>
      </c>
      <c r="AT19" s="35">
        <v>11860</v>
      </c>
      <c r="AU19" s="36">
        <v>13028</v>
      </c>
      <c r="AV19" s="36">
        <v>13028</v>
      </c>
      <c r="AW19" s="37">
        <f t="shared" si="13"/>
        <v>1</v>
      </c>
      <c r="AX19" s="35">
        <v>0</v>
      </c>
      <c r="AY19" s="36">
        <v>0</v>
      </c>
      <c r="AZ19" s="36">
        <v>0</v>
      </c>
      <c r="BA19" s="37">
        <f t="shared" si="14"/>
        <v>0</v>
      </c>
      <c r="BB19" s="35">
        <v>0</v>
      </c>
      <c r="BC19" s="36">
        <v>0</v>
      </c>
      <c r="BD19" s="36">
        <v>8</v>
      </c>
      <c r="BE19" s="37">
        <f t="shared" si="15"/>
        <v>0</v>
      </c>
      <c r="BF19" s="38">
        <f t="shared" si="19"/>
        <v>88710</v>
      </c>
      <c r="BG19" s="38">
        <f t="shared" si="19"/>
        <v>126539</v>
      </c>
      <c r="BH19" s="38">
        <f t="shared" si="19"/>
        <v>81703</v>
      </c>
      <c r="BI19" s="23">
        <f t="shared" si="20"/>
        <v>0.6456744560965394</v>
      </c>
    </row>
    <row r="20" spans="1:61" ht="16.5" thickBot="1">
      <c r="A20" s="52" t="s">
        <v>43</v>
      </c>
      <c r="B20" s="31">
        <v>120000</v>
      </c>
      <c r="C20" s="5">
        <v>123022</v>
      </c>
      <c r="D20" s="5">
        <v>121464</v>
      </c>
      <c r="E20" s="6">
        <f t="shared" si="17"/>
        <v>0.9873355985108354</v>
      </c>
      <c r="F20" s="31">
        <v>0</v>
      </c>
      <c r="G20" s="5">
        <v>0</v>
      </c>
      <c r="H20" s="5">
        <v>0</v>
      </c>
      <c r="I20" s="6">
        <f t="shared" si="3"/>
        <v>0</v>
      </c>
      <c r="J20" s="31">
        <v>0</v>
      </c>
      <c r="K20" s="5">
        <v>1473</v>
      </c>
      <c r="L20" s="5">
        <v>1473</v>
      </c>
      <c r="M20" s="6">
        <f t="shared" si="4"/>
        <v>1</v>
      </c>
      <c r="N20" s="31">
        <v>0</v>
      </c>
      <c r="O20" s="5">
        <v>0</v>
      </c>
      <c r="P20" s="5">
        <v>0</v>
      </c>
      <c r="Q20" s="6">
        <f t="shared" si="5"/>
        <v>0</v>
      </c>
      <c r="R20" s="31">
        <v>165000</v>
      </c>
      <c r="S20" s="5">
        <v>186389</v>
      </c>
      <c r="T20" s="5">
        <v>114273</v>
      </c>
      <c r="U20" s="6">
        <f t="shared" si="6"/>
        <v>0.6130887552377018</v>
      </c>
      <c r="V20" s="31">
        <v>0</v>
      </c>
      <c r="W20" s="5">
        <v>12330</v>
      </c>
      <c r="X20" s="5">
        <v>12330</v>
      </c>
      <c r="Y20" s="6">
        <f t="shared" si="7"/>
        <v>1</v>
      </c>
      <c r="Z20" s="31">
        <v>0</v>
      </c>
      <c r="AA20" s="5">
        <v>0</v>
      </c>
      <c r="AB20" s="5">
        <v>0</v>
      </c>
      <c r="AC20" s="6">
        <f>IF(AA20=0,0,AB20/AA20)</f>
        <v>0</v>
      </c>
      <c r="AD20" s="31">
        <v>2000</v>
      </c>
      <c r="AE20" s="5">
        <v>2000</v>
      </c>
      <c r="AF20" s="5">
        <v>0</v>
      </c>
      <c r="AG20" s="6">
        <f t="shared" si="9"/>
        <v>0</v>
      </c>
      <c r="AH20" s="31">
        <v>0</v>
      </c>
      <c r="AI20" s="5">
        <v>0</v>
      </c>
      <c r="AJ20" s="5">
        <v>0</v>
      </c>
      <c r="AK20" s="6">
        <f t="shared" si="10"/>
        <v>0</v>
      </c>
      <c r="AL20" s="31">
        <v>0</v>
      </c>
      <c r="AM20" s="5">
        <v>0</v>
      </c>
      <c r="AN20" s="5">
        <v>6497</v>
      </c>
      <c r="AO20" s="6">
        <f t="shared" si="11"/>
        <v>0</v>
      </c>
      <c r="AP20" s="31">
        <v>0</v>
      </c>
      <c r="AQ20" s="5">
        <v>0</v>
      </c>
      <c r="AR20" s="5">
        <v>0</v>
      </c>
      <c r="AS20" s="6">
        <f t="shared" si="12"/>
        <v>0</v>
      </c>
      <c r="AT20" s="31">
        <v>0</v>
      </c>
      <c r="AU20" s="5">
        <v>10217</v>
      </c>
      <c r="AV20" s="5">
        <v>10217</v>
      </c>
      <c r="AW20" s="6">
        <f t="shared" si="13"/>
        <v>1</v>
      </c>
      <c r="AX20" s="31">
        <v>0</v>
      </c>
      <c r="AY20" s="5">
        <v>0</v>
      </c>
      <c r="AZ20" s="107">
        <v>0</v>
      </c>
      <c r="BA20" s="6">
        <f t="shared" si="14"/>
        <v>0</v>
      </c>
      <c r="BB20" s="31">
        <v>0</v>
      </c>
      <c r="BC20" s="5">
        <v>0</v>
      </c>
      <c r="BD20" s="5">
        <v>256</v>
      </c>
      <c r="BE20" s="6">
        <f t="shared" si="15"/>
        <v>0</v>
      </c>
      <c r="BF20" s="41">
        <f t="shared" si="19"/>
        <v>287000</v>
      </c>
      <c r="BG20" s="41">
        <f t="shared" si="19"/>
        <v>335431</v>
      </c>
      <c r="BH20" s="41">
        <f t="shared" si="19"/>
        <v>266510</v>
      </c>
      <c r="BI20" s="6">
        <f t="shared" si="20"/>
        <v>0.7945300225679797</v>
      </c>
    </row>
    <row r="21" spans="1:61" ht="19.5" customHeight="1" thickBot="1">
      <c r="A21" s="53" t="s">
        <v>44</v>
      </c>
      <c r="B21" s="32">
        <f>SUM(B7:B20)-B14</f>
        <v>2808184</v>
      </c>
      <c r="C21" s="32">
        <f>SUM(C7:C20)-C14</f>
        <v>3208369</v>
      </c>
      <c r="D21" s="32">
        <f>SUM(D7:D20)-D14</f>
        <v>2563510</v>
      </c>
      <c r="E21" s="9">
        <f t="shared" si="17"/>
        <v>0.7990072214262137</v>
      </c>
      <c r="F21" s="32">
        <f>SUM(F7:F20)-F14</f>
        <v>0</v>
      </c>
      <c r="G21" s="32">
        <f>SUM(G7:G20)-G14</f>
        <v>0</v>
      </c>
      <c r="H21" s="32">
        <f>SUM(H7:H20)-H14</f>
        <v>0</v>
      </c>
      <c r="I21" s="9">
        <f t="shared" si="3"/>
        <v>0</v>
      </c>
      <c r="J21" s="32">
        <f>SUM(J7:J20)-J14</f>
        <v>5000</v>
      </c>
      <c r="K21" s="32">
        <f>SUM(K7:K20)-K14</f>
        <v>16255</v>
      </c>
      <c r="L21" s="32">
        <f>SUM(L7:L20)-L14</f>
        <v>18283</v>
      </c>
      <c r="M21" s="9">
        <f t="shared" si="4"/>
        <v>1.1247616118117503</v>
      </c>
      <c r="N21" s="32">
        <f>SUM(N7:N20)-N14</f>
        <v>0</v>
      </c>
      <c r="O21" s="32">
        <f>SUM(O7:O20)-O14</f>
        <v>0</v>
      </c>
      <c r="P21" s="32">
        <f>SUM(P7:P20)-P14</f>
        <v>0</v>
      </c>
      <c r="Q21" s="9">
        <f t="shared" si="5"/>
        <v>0</v>
      </c>
      <c r="R21" s="32">
        <f>SUM(R7:R20)-R14</f>
        <v>5855679</v>
      </c>
      <c r="S21" s="32">
        <f>SUM(S7:S20)-S14</f>
        <v>6656074</v>
      </c>
      <c r="T21" s="32">
        <f>SUM(T7:T20)-T14</f>
        <v>4639206</v>
      </c>
      <c r="U21" s="9">
        <f t="shared" si="6"/>
        <v>0.6969883447810226</v>
      </c>
      <c r="V21" s="32">
        <f>SUM(V7:V20)-V14</f>
        <v>0</v>
      </c>
      <c r="W21" s="32">
        <f>SUM(W7:W20)-W14</f>
        <v>233238</v>
      </c>
      <c r="X21" s="32">
        <f>SUM(X7:X20)-X14</f>
        <v>162962</v>
      </c>
      <c r="Y21" s="9">
        <f t="shared" si="7"/>
        <v>0.69869403784975</v>
      </c>
      <c r="Z21" s="32">
        <f>SUM(Z7:Z20)-Z14</f>
        <v>0</v>
      </c>
      <c r="AA21" s="32">
        <f>SUM(AA7:AA20)-AA14</f>
        <v>0</v>
      </c>
      <c r="AB21" s="32">
        <f>SUM(AB7:AB20)-AB14</f>
        <v>0</v>
      </c>
      <c r="AC21" s="9">
        <f t="shared" si="8"/>
        <v>0</v>
      </c>
      <c r="AD21" s="32">
        <f>SUM(AD7:AD20)-AD14</f>
        <v>8735500</v>
      </c>
      <c r="AE21" s="32">
        <f>SUM(AE7:AE20)-AE14</f>
        <v>8829889</v>
      </c>
      <c r="AF21" s="32">
        <f>SUM(AF7:AF20)-AF14</f>
        <v>6817033</v>
      </c>
      <c r="AG21" s="9">
        <f t="shared" si="9"/>
        <v>0.7720406224812113</v>
      </c>
      <c r="AH21" s="32">
        <f>SUM(AH7:AH20)-AH14</f>
        <v>140000</v>
      </c>
      <c r="AI21" s="32">
        <f>SUM(AI7:AI20)-AI14</f>
        <v>166154</v>
      </c>
      <c r="AJ21" s="32">
        <f>SUM(AJ7:AJ20)-AJ14</f>
        <v>164616</v>
      </c>
      <c r="AK21" s="9">
        <f t="shared" si="10"/>
        <v>0.9907435270893268</v>
      </c>
      <c r="AL21" s="32">
        <f>SUM(AL7:AL20)-AL14</f>
        <v>0</v>
      </c>
      <c r="AM21" s="32">
        <f>SUM(AM7:AM20)-AM14</f>
        <v>0</v>
      </c>
      <c r="AN21" s="32">
        <f>SUM(AN7:AN20)-AN14</f>
        <v>645929</v>
      </c>
      <c r="AO21" s="9">
        <f t="shared" si="11"/>
        <v>0</v>
      </c>
      <c r="AP21" s="32">
        <f>SUM(AP7:AP20)-AP14</f>
        <v>0</v>
      </c>
      <c r="AQ21" s="32">
        <f>SUM(AQ7:AQ20)-AQ14</f>
        <v>0</v>
      </c>
      <c r="AR21" s="32">
        <f>SUM(AR7:AR20)-AR14</f>
        <v>0</v>
      </c>
      <c r="AS21" s="9">
        <f t="shared" si="12"/>
        <v>0</v>
      </c>
      <c r="AT21" s="32">
        <f>SUM(AT7:AT20)-AT14</f>
        <v>1005975</v>
      </c>
      <c r="AU21" s="32">
        <f>SUM(AU7:AU20)-AU14</f>
        <v>1224578</v>
      </c>
      <c r="AV21" s="32">
        <f>SUM(AV7:AV20)-AV14</f>
        <v>1131821</v>
      </c>
      <c r="AW21" s="9">
        <f t="shared" si="13"/>
        <v>0.9242539062436202</v>
      </c>
      <c r="AX21" s="32">
        <f>SUM(AX7:AX20)-AX14</f>
        <v>0</v>
      </c>
      <c r="AY21" s="32">
        <f>SUM(AY7:AY20)-AY14</f>
        <v>0</v>
      </c>
      <c r="AZ21" s="32">
        <f>SUM(AZ7:AZ20)-AZ14</f>
        <v>0</v>
      </c>
      <c r="BA21" s="9">
        <f t="shared" si="14"/>
        <v>0</v>
      </c>
      <c r="BB21" s="32">
        <f>SUM(BB7:BB20)-BB14</f>
        <v>0</v>
      </c>
      <c r="BC21" s="32">
        <f>SUM(BC7:BC20)-BC14</f>
        <v>0</v>
      </c>
      <c r="BD21" s="32">
        <f>SUM(BD7:BD20)-BD14</f>
        <v>-310743</v>
      </c>
      <c r="BE21" s="9">
        <f t="shared" si="15"/>
        <v>0</v>
      </c>
      <c r="BF21" s="114">
        <f t="shared" si="19"/>
        <v>18550338</v>
      </c>
      <c r="BG21" s="115">
        <f t="shared" si="19"/>
        <v>20334557</v>
      </c>
      <c r="BH21" s="115">
        <f t="shared" si="19"/>
        <v>15832617</v>
      </c>
      <c r="BI21" s="9">
        <f t="shared" si="20"/>
        <v>0.77860643829123</v>
      </c>
    </row>
    <row r="22" spans="1:61" ht="16.5" customHeight="1" thickBot="1">
      <c r="A22" s="61" t="s">
        <v>45</v>
      </c>
      <c r="B22" s="62">
        <v>680226</v>
      </c>
      <c r="C22" s="63">
        <v>680226</v>
      </c>
      <c r="D22" s="63">
        <v>1744058</v>
      </c>
      <c r="E22" s="64">
        <f t="shared" si="17"/>
        <v>2.563939043788388</v>
      </c>
      <c r="F22" s="62">
        <v>2402861</v>
      </c>
      <c r="G22" s="63">
        <f>G23</f>
        <v>2405123</v>
      </c>
      <c r="H22" s="63">
        <v>1774000</v>
      </c>
      <c r="I22" s="64">
        <f t="shared" si="3"/>
        <v>0.7375922146185455</v>
      </c>
      <c r="J22" s="62">
        <v>506750</v>
      </c>
      <c r="K22" s="63">
        <f>K23</f>
        <v>539989</v>
      </c>
      <c r="L22" s="63">
        <v>356191</v>
      </c>
      <c r="M22" s="64">
        <f t="shared" si="4"/>
        <v>0.6596263997970329</v>
      </c>
      <c r="N22" s="62">
        <v>0</v>
      </c>
      <c r="O22" s="63">
        <v>0</v>
      </c>
      <c r="P22" s="63">
        <v>0</v>
      </c>
      <c r="Q22" s="64">
        <f t="shared" si="5"/>
        <v>0</v>
      </c>
      <c r="R22" s="62">
        <f>-R21</f>
        <v>-5855679</v>
      </c>
      <c r="S22" s="63">
        <f>-S21</f>
        <v>-6656074</v>
      </c>
      <c r="T22" s="63">
        <f>-T21</f>
        <v>-4639206</v>
      </c>
      <c r="U22" s="64">
        <f t="shared" si="6"/>
        <v>0.6969883447810226</v>
      </c>
      <c r="V22" s="62">
        <v>0</v>
      </c>
      <c r="W22" s="109">
        <f>-W21</f>
        <v>-233238</v>
      </c>
      <c r="X22" s="109">
        <f>-X21</f>
        <v>-162962</v>
      </c>
      <c r="Y22" s="64">
        <f t="shared" si="7"/>
        <v>0.69869403784975</v>
      </c>
      <c r="Z22" s="62">
        <v>4517812</v>
      </c>
      <c r="AA22" s="63">
        <v>5249596</v>
      </c>
      <c r="AB22" s="63">
        <v>4107936</v>
      </c>
      <c r="AC22" s="64">
        <f t="shared" si="8"/>
        <v>0.7825242171016589</v>
      </c>
      <c r="AD22" s="62">
        <v>613953</v>
      </c>
      <c r="AE22" s="63">
        <v>661336</v>
      </c>
      <c r="AF22" s="63">
        <v>523859</v>
      </c>
      <c r="AG22" s="64">
        <f t="shared" si="9"/>
        <v>0.7921223099906856</v>
      </c>
      <c r="AH22" s="62">
        <v>315000</v>
      </c>
      <c r="AI22" s="63">
        <v>315000</v>
      </c>
      <c r="AJ22" s="63">
        <v>8817</v>
      </c>
      <c r="AK22" s="64">
        <f t="shared" si="10"/>
        <v>0.02799047619047619</v>
      </c>
      <c r="AL22" s="62">
        <v>0</v>
      </c>
      <c r="AM22" s="63">
        <v>0</v>
      </c>
      <c r="AN22" s="63">
        <v>190104</v>
      </c>
      <c r="AO22" s="64">
        <f t="shared" si="11"/>
        <v>0</v>
      </c>
      <c r="AP22" s="62">
        <v>30000</v>
      </c>
      <c r="AQ22" s="63">
        <v>30000</v>
      </c>
      <c r="AR22" s="63">
        <v>22754</v>
      </c>
      <c r="AS22" s="64">
        <f t="shared" si="12"/>
        <v>0.7584666666666666</v>
      </c>
      <c r="AT22" s="111">
        <v>2965662</v>
      </c>
      <c r="AU22" s="63">
        <v>11888870</v>
      </c>
      <c r="AV22" s="109">
        <v>4757175</v>
      </c>
      <c r="AW22" s="64">
        <f t="shared" si="13"/>
        <v>0.40013685068471605</v>
      </c>
      <c r="AX22" s="62">
        <v>0</v>
      </c>
      <c r="AY22" s="63">
        <v>0</v>
      </c>
      <c r="AZ22" s="63">
        <v>8003298</v>
      </c>
      <c r="BA22" s="64">
        <f t="shared" si="14"/>
        <v>0</v>
      </c>
      <c r="BB22" s="62">
        <v>0</v>
      </c>
      <c r="BC22" s="63">
        <v>0</v>
      </c>
      <c r="BD22" s="63">
        <v>-247281</v>
      </c>
      <c r="BE22" s="64">
        <f t="shared" si="15"/>
        <v>0</v>
      </c>
      <c r="BF22" s="65">
        <f t="shared" si="19"/>
        <v>6176585</v>
      </c>
      <c r="BG22" s="116">
        <f>C22+G22+K22+O22+S22+W22+AA22+AE22+AI22+AM22+AQ22+AU22+AY22</f>
        <v>14880828</v>
      </c>
      <c r="BH22" s="65">
        <f t="shared" si="19"/>
        <v>16438743</v>
      </c>
      <c r="BI22" s="64">
        <f t="shared" si="20"/>
        <v>1.104692763063991</v>
      </c>
    </row>
    <row r="23" spans="1:61" ht="15.75">
      <c r="A23" s="51" t="s">
        <v>46</v>
      </c>
      <c r="B23" s="30">
        <v>680226</v>
      </c>
      <c r="C23" s="28">
        <v>680226</v>
      </c>
      <c r="D23" s="28">
        <f>D22-D24-D25-D26</f>
        <v>1743890</v>
      </c>
      <c r="E23" s="34">
        <f t="shared" si="17"/>
        <v>2.5636920670483043</v>
      </c>
      <c r="F23" s="30">
        <v>2402861</v>
      </c>
      <c r="G23" s="28">
        <v>2405123</v>
      </c>
      <c r="H23" s="28">
        <f>H22-H24-H25-H26</f>
        <v>1774000</v>
      </c>
      <c r="I23" s="34">
        <f t="shared" si="3"/>
        <v>0.7375922146185455</v>
      </c>
      <c r="J23" s="30">
        <v>506750</v>
      </c>
      <c r="K23" s="28">
        <v>539989</v>
      </c>
      <c r="L23" s="28">
        <f>L22-L24-L25-L26</f>
        <v>356191</v>
      </c>
      <c r="M23" s="34">
        <f t="shared" si="4"/>
        <v>0.6596263997970329</v>
      </c>
      <c r="N23" s="30">
        <v>0</v>
      </c>
      <c r="O23" s="28">
        <v>0</v>
      </c>
      <c r="P23" s="28">
        <f>P22-P24-P25-P26</f>
        <v>0</v>
      </c>
      <c r="Q23" s="34">
        <f t="shared" si="5"/>
        <v>0</v>
      </c>
      <c r="R23" s="113">
        <f>R22</f>
        <v>-5855679</v>
      </c>
      <c r="S23" s="112">
        <f>S22</f>
        <v>-6656074</v>
      </c>
      <c r="T23" s="112">
        <f>T22</f>
        <v>-4639206</v>
      </c>
      <c r="U23" s="34">
        <f t="shared" si="6"/>
        <v>0.6969883447810226</v>
      </c>
      <c r="V23" s="30">
        <v>0</v>
      </c>
      <c r="W23" s="108">
        <f>W22</f>
        <v>-233238</v>
      </c>
      <c r="X23" s="112">
        <f>X22</f>
        <v>-162962</v>
      </c>
      <c r="Y23" s="34">
        <f t="shared" si="7"/>
        <v>0.69869403784975</v>
      </c>
      <c r="Z23" s="67">
        <f>Z22-Z24-Z25-Z26</f>
        <v>4514851</v>
      </c>
      <c r="AA23" s="68">
        <f>AA22-AA24-AA25-AA26</f>
        <v>5245918</v>
      </c>
      <c r="AB23" s="68">
        <f>AB22-AB24-AB25-AB26</f>
        <v>4107936</v>
      </c>
      <c r="AC23" s="34">
        <f>IF(AA23=0,0,AB23/AA23)</f>
        <v>0.7830728577915248</v>
      </c>
      <c r="AD23" s="30">
        <v>613953</v>
      </c>
      <c r="AE23" s="28">
        <f>AE22-AE24-AE25-AE26</f>
        <v>660976</v>
      </c>
      <c r="AF23" s="28">
        <f>AF22-AF24-AF25-AF26</f>
        <v>520181</v>
      </c>
      <c r="AG23" s="34">
        <f t="shared" si="9"/>
        <v>0.7869892401539541</v>
      </c>
      <c r="AH23" s="30">
        <v>315000</v>
      </c>
      <c r="AI23" s="28">
        <v>315000</v>
      </c>
      <c r="AJ23" s="28">
        <f>AJ22-AJ24-AJ25-AJ26</f>
        <v>8817</v>
      </c>
      <c r="AK23" s="34">
        <f t="shared" si="10"/>
        <v>0.02799047619047619</v>
      </c>
      <c r="AL23" s="30">
        <v>0</v>
      </c>
      <c r="AM23" s="28">
        <v>0</v>
      </c>
      <c r="AN23" s="28">
        <v>190104</v>
      </c>
      <c r="AO23" s="34">
        <f t="shared" si="11"/>
        <v>0</v>
      </c>
      <c r="AP23" s="30">
        <v>30000</v>
      </c>
      <c r="AQ23" s="28">
        <v>30000</v>
      </c>
      <c r="AR23" s="28">
        <f>AR22-AR24-AR25-AR26</f>
        <v>22754</v>
      </c>
      <c r="AS23" s="110">
        <f t="shared" si="12"/>
        <v>0.7584666666666666</v>
      </c>
      <c r="AT23" s="28">
        <f>AT22-AT24-AT25-AT26</f>
        <v>2965662</v>
      </c>
      <c r="AU23" s="28">
        <f>AU22-AU24-AU25-AU26</f>
        <v>11888870</v>
      </c>
      <c r="AV23" s="68">
        <f>AV22-AV24-AV25-AV26</f>
        <v>4754278</v>
      </c>
      <c r="AW23" s="34">
        <f t="shared" si="13"/>
        <v>0.39989317740037533</v>
      </c>
      <c r="AX23" s="30">
        <v>0</v>
      </c>
      <c r="AY23" s="28">
        <v>0</v>
      </c>
      <c r="AZ23" s="108">
        <f>AZ22-AZ24-AZ25-AZ26</f>
        <v>8003298</v>
      </c>
      <c r="BA23" s="34">
        <f t="shared" si="14"/>
        <v>0</v>
      </c>
      <c r="BB23" s="30">
        <v>0</v>
      </c>
      <c r="BC23" s="28">
        <v>0</v>
      </c>
      <c r="BD23" s="28">
        <f>BD22-BD24-BD25-BD26</f>
        <v>-247281</v>
      </c>
      <c r="BE23" s="34">
        <f t="shared" si="15"/>
        <v>0</v>
      </c>
      <c r="BF23" s="56">
        <f t="shared" si="19"/>
        <v>6173624</v>
      </c>
      <c r="BG23" s="56">
        <f t="shared" si="19"/>
        <v>14876790</v>
      </c>
      <c r="BH23" s="56">
        <f t="shared" si="19"/>
        <v>16432000</v>
      </c>
      <c r="BI23" s="34">
        <f t="shared" si="20"/>
        <v>1.1045393529114815</v>
      </c>
    </row>
    <row r="24" spans="1:61" ht="15.75">
      <c r="A24" s="51" t="s">
        <v>47</v>
      </c>
      <c r="B24" s="30">
        <v>0</v>
      </c>
      <c r="C24" s="28">
        <v>0</v>
      </c>
      <c r="D24" s="28">
        <v>12</v>
      </c>
      <c r="E24" s="34">
        <f t="shared" si="17"/>
        <v>0</v>
      </c>
      <c r="F24" s="30">
        <v>0</v>
      </c>
      <c r="G24" s="28">
        <v>0</v>
      </c>
      <c r="H24" s="28">
        <v>0</v>
      </c>
      <c r="I24" s="34">
        <f>IF(G24=0,0,H24/G24)</f>
        <v>0</v>
      </c>
      <c r="J24" s="30">
        <v>0</v>
      </c>
      <c r="K24" s="28">
        <v>0</v>
      </c>
      <c r="L24" s="28">
        <v>0</v>
      </c>
      <c r="M24" s="34">
        <f>IF(K24=0,0,L24/K24)</f>
        <v>0</v>
      </c>
      <c r="N24" s="30">
        <v>0</v>
      </c>
      <c r="O24" s="28">
        <v>0</v>
      </c>
      <c r="P24" s="28">
        <v>0</v>
      </c>
      <c r="Q24" s="34">
        <f>IF(O24=0,0,P24/O24)</f>
        <v>0</v>
      </c>
      <c r="R24" s="30">
        <v>0</v>
      </c>
      <c r="S24" s="28">
        <v>0</v>
      </c>
      <c r="T24" s="28">
        <v>0</v>
      </c>
      <c r="U24" s="34">
        <f>IF(S24=0,0,T24/S24)</f>
        <v>0</v>
      </c>
      <c r="V24" s="30">
        <v>0</v>
      </c>
      <c r="W24" s="28">
        <v>0</v>
      </c>
      <c r="X24" s="28">
        <v>0</v>
      </c>
      <c r="Y24" s="34">
        <f>IF(W24=0,0,X24/W24)</f>
        <v>0</v>
      </c>
      <c r="Z24" s="30">
        <v>987</v>
      </c>
      <c r="AA24" s="28">
        <v>1151</v>
      </c>
      <c r="AB24" s="28">
        <v>0</v>
      </c>
      <c r="AC24" s="34">
        <f>IF(AA24=0,0,AB24/AA24)</f>
        <v>0</v>
      </c>
      <c r="AD24" s="30">
        <v>0</v>
      </c>
      <c r="AE24" s="28">
        <v>120</v>
      </c>
      <c r="AF24" s="28">
        <v>1151</v>
      </c>
      <c r="AG24" s="34">
        <f>IF(AE24=0,0,AF24/AE24)</f>
        <v>9.591666666666667</v>
      </c>
      <c r="AH24" s="30">
        <v>0</v>
      </c>
      <c r="AI24" s="28">
        <v>0</v>
      </c>
      <c r="AJ24" s="28">
        <v>0</v>
      </c>
      <c r="AK24" s="34">
        <f>IF(AI24=0,0,AJ24/AI24)</f>
        <v>0</v>
      </c>
      <c r="AL24" s="30">
        <v>0</v>
      </c>
      <c r="AM24" s="28">
        <v>0</v>
      </c>
      <c r="AN24" s="28">
        <v>0</v>
      </c>
      <c r="AO24" s="34">
        <f>IF(AM24=0,0,AN24/AM24)</f>
        <v>0</v>
      </c>
      <c r="AP24" s="30">
        <v>0</v>
      </c>
      <c r="AQ24" s="28">
        <v>0</v>
      </c>
      <c r="AR24" s="28">
        <v>0</v>
      </c>
      <c r="AS24" s="34">
        <f>IF(AQ24=0,0,AR24/AQ24)</f>
        <v>0</v>
      </c>
      <c r="AT24" s="30">
        <v>0</v>
      </c>
      <c r="AU24" s="28">
        <v>0</v>
      </c>
      <c r="AV24" s="28">
        <v>419</v>
      </c>
      <c r="AW24" s="34">
        <f>IF(AU24=0,0,AV24/AU24)</f>
        <v>0</v>
      </c>
      <c r="AX24" s="30">
        <v>0</v>
      </c>
      <c r="AY24" s="28">
        <v>0</v>
      </c>
      <c r="AZ24" s="28">
        <v>0</v>
      </c>
      <c r="BA24" s="34">
        <f>IF(AY24=0,0,AZ24/AY24)</f>
        <v>0</v>
      </c>
      <c r="BB24" s="30">
        <v>0</v>
      </c>
      <c r="BC24" s="28">
        <v>0</v>
      </c>
      <c r="BD24" s="28">
        <v>0</v>
      </c>
      <c r="BE24" s="34">
        <f>IF(BC24=0,0,BD24/BC24)</f>
        <v>0</v>
      </c>
      <c r="BF24" s="56">
        <f t="shared" si="19"/>
        <v>987</v>
      </c>
      <c r="BG24" s="56">
        <f t="shared" si="19"/>
        <v>1271</v>
      </c>
      <c r="BH24" s="56">
        <f t="shared" si="19"/>
        <v>1582</v>
      </c>
      <c r="BI24" s="34">
        <f t="shared" si="20"/>
        <v>1.2446892210857592</v>
      </c>
    </row>
    <row r="25" spans="1:61" ht="15.75">
      <c r="A25" s="51" t="s">
        <v>48</v>
      </c>
      <c r="B25" s="30">
        <v>0</v>
      </c>
      <c r="C25" s="28">
        <v>0</v>
      </c>
      <c r="D25" s="28">
        <v>41</v>
      </c>
      <c r="E25" s="34">
        <f t="shared" si="17"/>
        <v>0</v>
      </c>
      <c r="F25" s="30">
        <v>0</v>
      </c>
      <c r="G25" s="28">
        <v>0</v>
      </c>
      <c r="H25" s="28">
        <v>0</v>
      </c>
      <c r="I25" s="34">
        <f>IF(G25=0,0,H25/G25)</f>
        <v>0</v>
      </c>
      <c r="J25" s="30">
        <v>0</v>
      </c>
      <c r="K25" s="28">
        <v>0</v>
      </c>
      <c r="L25" s="28">
        <v>0</v>
      </c>
      <c r="M25" s="34">
        <f>IF(K25=0,0,L25/K25)</f>
        <v>0</v>
      </c>
      <c r="N25" s="30">
        <v>0</v>
      </c>
      <c r="O25" s="28">
        <v>0</v>
      </c>
      <c r="P25" s="28">
        <v>0</v>
      </c>
      <c r="Q25" s="34">
        <f>IF(O25=0,0,P25/O25)</f>
        <v>0</v>
      </c>
      <c r="R25" s="30">
        <v>0</v>
      </c>
      <c r="S25" s="28">
        <v>0</v>
      </c>
      <c r="T25" s="28">
        <v>0</v>
      </c>
      <c r="U25" s="34">
        <f>IF(S25=0,0,T25/S25)</f>
        <v>0</v>
      </c>
      <c r="V25" s="30">
        <v>0</v>
      </c>
      <c r="W25" s="28">
        <v>0</v>
      </c>
      <c r="X25" s="28">
        <v>0</v>
      </c>
      <c r="Y25" s="34">
        <f>IF(W25=0,0,X25/W25)</f>
        <v>0</v>
      </c>
      <c r="Z25" s="30">
        <v>987</v>
      </c>
      <c r="AA25" s="28">
        <v>1295</v>
      </c>
      <c r="AB25" s="28">
        <v>0</v>
      </c>
      <c r="AC25" s="34">
        <f>IF(AA25=0,0,AB25/AA25)</f>
        <v>0</v>
      </c>
      <c r="AD25" s="30">
        <v>0</v>
      </c>
      <c r="AE25" s="28">
        <v>120</v>
      </c>
      <c r="AF25" s="28">
        <v>1295</v>
      </c>
      <c r="AG25" s="34">
        <f>IF(AE25=0,0,AF25/AE25)</f>
        <v>10.791666666666666</v>
      </c>
      <c r="AH25" s="30">
        <v>0</v>
      </c>
      <c r="AI25" s="28">
        <v>0</v>
      </c>
      <c r="AJ25" s="28">
        <v>0</v>
      </c>
      <c r="AK25" s="34">
        <f>IF(AI25=0,0,AJ25/AI25)</f>
        <v>0</v>
      </c>
      <c r="AL25" s="30">
        <v>0</v>
      </c>
      <c r="AM25" s="28">
        <v>0</v>
      </c>
      <c r="AN25" s="28">
        <v>0</v>
      </c>
      <c r="AO25" s="34">
        <f>IF(AM25=0,0,AN25/AM25)</f>
        <v>0</v>
      </c>
      <c r="AP25" s="30">
        <v>0</v>
      </c>
      <c r="AQ25" s="28">
        <v>0</v>
      </c>
      <c r="AR25" s="28">
        <v>0</v>
      </c>
      <c r="AS25" s="34">
        <f>IF(AQ25=0,0,AR25/AQ25)</f>
        <v>0</v>
      </c>
      <c r="AT25" s="30">
        <v>0</v>
      </c>
      <c r="AU25" s="28">
        <v>0</v>
      </c>
      <c r="AV25" s="28">
        <v>749</v>
      </c>
      <c r="AW25" s="34">
        <f>IF(AU25=0,0,AV25/AU25)</f>
        <v>0</v>
      </c>
      <c r="AX25" s="30">
        <v>0</v>
      </c>
      <c r="AY25" s="28">
        <v>0</v>
      </c>
      <c r="AZ25" s="28">
        <v>0</v>
      </c>
      <c r="BA25" s="34">
        <f>IF(AY25=0,0,AZ25/AY25)</f>
        <v>0</v>
      </c>
      <c r="BB25" s="30">
        <v>0</v>
      </c>
      <c r="BC25" s="28">
        <v>0</v>
      </c>
      <c r="BD25" s="28">
        <v>0</v>
      </c>
      <c r="BE25" s="34">
        <f>IF(BC25=0,0,BD25/BC25)</f>
        <v>0</v>
      </c>
      <c r="BF25" s="56">
        <f t="shared" si="19"/>
        <v>987</v>
      </c>
      <c r="BG25" s="56">
        <f t="shared" si="19"/>
        <v>1415</v>
      </c>
      <c r="BH25" s="56">
        <f t="shared" si="19"/>
        <v>2085</v>
      </c>
      <c r="BI25" s="34">
        <f t="shared" si="20"/>
        <v>1.4734982332155477</v>
      </c>
    </row>
    <row r="26" spans="1:61" ht="16.5" thickBot="1">
      <c r="A26" s="55" t="s">
        <v>49</v>
      </c>
      <c r="B26" s="57">
        <v>0</v>
      </c>
      <c r="C26" s="58">
        <v>0</v>
      </c>
      <c r="D26" s="58">
        <v>115</v>
      </c>
      <c r="E26" s="59">
        <f t="shared" si="17"/>
        <v>0</v>
      </c>
      <c r="F26" s="57">
        <v>0</v>
      </c>
      <c r="G26" s="58">
        <v>0</v>
      </c>
      <c r="H26" s="58">
        <v>0</v>
      </c>
      <c r="I26" s="59">
        <f>IF(G26=0,0,H26/G26)</f>
        <v>0</v>
      </c>
      <c r="J26" s="57">
        <v>0</v>
      </c>
      <c r="K26" s="58">
        <v>0</v>
      </c>
      <c r="L26" s="58">
        <v>0</v>
      </c>
      <c r="M26" s="59">
        <f>IF(K26=0,0,L26/K26)</f>
        <v>0</v>
      </c>
      <c r="N26" s="57">
        <v>0</v>
      </c>
      <c r="O26" s="58">
        <v>0</v>
      </c>
      <c r="P26" s="58">
        <v>0</v>
      </c>
      <c r="Q26" s="59">
        <f>IF(O26=0,0,P26/O26)</f>
        <v>0</v>
      </c>
      <c r="R26" s="57">
        <v>0</v>
      </c>
      <c r="S26" s="58">
        <v>0</v>
      </c>
      <c r="T26" s="58">
        <v>0</v>
      </c>
      <c r="U26" s="59">
        <f>IF(S26=0,0,T26/S26)</f>
        <v>0</v>
      </c>
      <c r="V26" s="57">
        <v>0</v>
      </c>
      <c r="W26" s="58">
        <v>0</v>
      </c>
      <c r="X26" s="58">
        <v>0</v>
      </c>
      <c r="Y26" s="59">
        <f>IF(W26=0,0,X26/W26)</f>
        <v>0</v>
      </c>
      <c r="Z26" s="57">
        <v>987</v>
      </c>
      <c r="AA26" s="58">
        <v>1232</v>
      </c>
      <c r="AB26" s="58">
        <v>0</v>
      </c>
      <c r="AC26" s="59">
        <f>IF(AA26=0,0,AB26/AA26)</f>
        <v>0</v>
      </c>
      <c r="AD26" s="57">
        <v>0</v>
      </c>
      <c r="AE26" s="58">
        <v>120</v>
      </c>
      <c r="AF26" s="58">
        <v>1232</v>
      </c>
      <c r="AG26" s="59">
        <f>IF(AE26=0,0,AF26/AE26)</f>
        <v>10.266666666666667</v>
      </c>
      <c r="AH26" s="57">
        <v>0</v>
      </c>
      <c r="AI26" s="58">
        <v>0</v>
      </c>
      <c r="AJ26" s="58">
        <v>0</v>
      </c>
      <c r="AK26" s="59">
        <f>IF(AI26=0,0,AJ26/AI26)</f>
        <v>0</v>
      </c>
      <c r="AL26" s="57">
        <v>0</v>
      </c>
      <c r="AM26" s="58">
        <v>0</v>
      </c>
      <c r="AN26" s="58">
        <v>0</v>
      </c>
      <c r="AO26" s="59">
        <f>IF(AM26=0,0,AN26/AM26)</f>
        <v>0</v>
      </c>
      <c r="AP26" s="57">
        <v>0</v>
      </c>
      <c r="AQ26" s="58">
        <v>0</v>
      </c>
      <c r="AR26" s="58">
        <v>0</v>
      </c>
      <c r="AS26" s="59">
        <f>IF(AQ26=0,0,AR26/AQ26)</f>
        <v>0</v>
      </c>
      <c r="AT26" s="57">
        <v>0</v>
      </c>
      <c r="AU26" s="58">
        <v>0</v>
      </c>
      <c r="AV26" s="58">
        <v>1729</v>
      </c>
      <c r="AW26" s="59">
        <f>IF(AU26=0,0,AV26/AU26)</f>
        <v>0</v>
      </c>
      <c r="AX26" s="57">
        <v>0</v>
      </c>
      <c r="AY26" s="58">
        <v>0</v>
      </c>
      <c r="AZ26" s="58">
        <v>0</v>
      </c>
      <c r="BA26" s="59">
        <f>IF(AY26=0,0,AZ26/AY26)</f>
        <v>0</v>
      </c>
      <c r="BB26" s="57">
        <v>0</v>
      </c>
      <c r="BC26" s="58">
        <v>0</v>
      </c>
      <c r="BD26" s="58">
        <v>0</v>
      </c>
      <c r="BE26" s="59">
        <f>IF(BC26=0,0,BD26/BC26)</f>
        <v>0</v>
      </c>
      <c r="BF26" s="60">
        <f t="shared" si="19"/>
        <v>987</v>
      </c>
      <c r="BG26" s="60">
        <f t="shared" si="19"/>
        <v>1352</v>
      </c>
      <c r="BH26" s="60">
        <f t="shared" si="19"/>
        <v>3076</v>
      </c>
      <c r="BI26" s="59">
        <f t="shared" si="20"/>
        <v>2.275147928994083</v>
      </c>
    </row>
    <row r="27" spans="1:61" ht="19.5" customHeight="1" thickBot="1">
      <c r="A27" s="54" t="s">
        <v>50</v>
      </c>
      <c r="B27" s="33">
        <f>+B21+B22</f>
        <v>3488410</v>
      </c>
      <c r="C27" s="25">
        <f>+C21+C22</f>
        <v>3888595</v>
      </c>
      <c r="D27" s="25">
        <f>+D21+D22</f>
        <v>4307568</v>
      </c>
      <c r="E27" s="8">
        <f t="shared" si="17"/>
        <v>1.107744056657996</v>
      </c>
      <c r="F27" s="33">
        <f>+F21+F22</f>
        <v>2402861</v>
      </c>
      <c r="G27" s="25">
        <f>+G21+G22</f>
        <v>2405123</v>
      </c>
      <c r="H27" s="25">
        <f>+H21+H22</f>
        <v>1774000</v>
      </c>
      <c r="I27" s="8">
        <f>IF(G27=0,0,H27/G27)</f>
        <v>0.7375922146185455</v>
      </c>
      <c r="J27" s="33">
        <f>+J21+J22</f>
        <v>511750</v>
      </c>
      <c r="K27" s="25">
        <f>+K21+K22</f>
        <v>556244</v>
      </c>
      <c r="L27" s="25">
        <f>+L21+L22</f>
        <v>374474</v>
      </c>
      <c r="M27" s="8">
        <f>IF(K27=0,0,L27/K27)</f>
        <v>0.6732189470807775</v>
      </c>
      <c r="N27" s="33">
        <f>+N21+N22</f>
        <v>0</v>
      </c>
      <c r="O27" s="25">
        <f>+O21+O22</f>
        <v>0</v>
      </c>
      <c r="P27" s="25">
        <f>+P21+P22</f>
        <v>0</v>
      </c>
      <c r="Q27" s="8">
        <f>IF(O27=0,0,P27/O27)</f>
        <v>0</v>
      </c>
      <c r="R27" s="33">
        <f>+R21+R22</f>
        <v>0</v>
      </c>
      <c r="S27" s="25">
        <f>+S21+S22</f>
        <v>0</v>
      </c>
      <c r="T27" s="25">
        <f>+T21+T22</f>
        <v>0</v>
      </c>
      <c r="U27" s="8">
        <f>IF(S27=0,0,T27/S27)</f>
        <v>0</v>
      </c>
      <c r="V27" s="33">
        <f>+V21+V22</f>
        <v>0</v>
      </c>
      <c r="W27" s="25">
        <f>+W21+W22</f>
        <v>0</v>
      </c>
      <c r="X27" s="25">
        <f>+X21+X22</f>
        <v>0</v>
      </c>
      <c r="Y27" s="8">
        <f>IF(W27=0,0,X27/W27)</f>
        <v>0</v>
      </c>
      <c r="Z27" s="33">
        <f>+Z21+Z22</f>
        <v>4517812</v>
      </c>
      <c r="AA27" s="25">
        <f>+AA21+AA22</f>
        <v>5249596</v>
      </c>
      <c r="AB27" s="25">
        <f>+AB21+AB22</f>
        <v>4107936</v>
      </c>
      <c r="AC27" s="8">
        <f>IF(AA27=0,0,AB27/AA27)</f>
        <v>0.7825242171016589</v>
      </c>
      <c r="AD27" s="33">
        <f>+AD21+AD22</f>
        <v>9349453</v>
      </c>
      <c r="AE27" s="25">
        <f>+AE21+AE22</f>
        <v>9491225</v>
      </c>
      <c r="AF27" s="25">
        <f>+AF21+AF22</f>
        <v>7340892</v>
      </c>
      <c r="AG27" s="8">
        <f>IF(AE27=0,0,AF27/AE27)</f>
        <v>0.7734398878964517</v>
      </c>
      <c r="AH27" s="33">
        <f>+AH21+AH22</f>
        <v>455000</v>
      </c>
      <c r="AI27" s="25">
        <f>+AI21+AI22</f>
        <v>481154</v>
      </c>
      <c r="AJ27" s="25">
        <f>+AJ21+AJ22</f>
        <v>173433</v>
      </c>
      <c r="AK27" s="8">
        <f>IF(AI27=0,0,AJ27/AI27)</f>
        <v>0.3604521629249679</v>
      </c>
      <c r="AL27" s="33">
        <f>+AL21+AL22</f>
        <v>0</v>
      </c>
      <c r="AM27" s="25">
        <f>+AM21+AM22</f>
        <v>0</v>
      </c>
      <c r="AN27" s="25">
        <f>+AN21+AN22</f>
        <v>836033</v>
      </c>
      <c r="AO27" s="8">
        <f>IF(AM27=0,0,AN27/AM27)</f>
        <v>0</v>
      </c>
      <c r="AP27" s="33">
        <f>+AP21+AP22</f>
        <v>30000</v>
      </c>
      <c r="AQ27" s="25">
        <f>+AQ21+AQ22</f>
        <v>30000</v>
      </c>
      <c r="AR27" s="25">
        <f>+AR21+AR22</f>
        <v>22754</v>
      </c>
      <c r="AS27" s="8">
        <f>IF(AQ27=0,0,AR27/AQ27)</f>
        <v>0.7584666666666666</v>
      </c>
      <c r="AT27" s="33">
        <f>+AT21+AT22</f>
        <v>3971637</v>
      </c>
      <c r="AU27" s="25">
        <f>+AU21+AU22</f>
        <v>13113448</v>
      </c>
      <c r="AV27" s="25">
        <f>+AV21+AV22</f>
        <v>5888996</v>
      </c>
      <c r="AW27" s="8">
        <f>IF(AU27=0,0,AV27/AU27)</f>
        <v>0.4490806689438201</v>
      </c>
      <c r="AX27" s="33">
        <f>+AX21+AX22</f>
        <v>0</v>
      </c>
      <c r="AY27" s="25">
        <f>+AY21+AY22</f>
        <v>0</v>
      </c>
      <c r="AZ27" s="63">
        <f>AZ21+AZ22</f>
        <v>8003298</v>
      </c>
      <c r="BA27" s="8">
        <f>IF(AY27=0,0,AZ27/AY27)</f>
        <v>0</v>
      </c>
      <c r="BB27" s="33">
        <f>+BB21+BB22</f>
        <v>0</v>
      </c>
      <c r="BC27" s="25">
        <f>+BC21+BC22</f>
        <v>0</v>
      </c>
      <c r="BD27" s="25">
        <f>+BD21+BD22</f>
        <v>-558024</v>
      </c>
      <c r="BE27" s="8">
        <f>IF(BC27=0,0,BD27/BC27)</f>
        <v>0</v>
      </c>
      <c r="BF27" s="43">
        <f t="shared" si="19"/>
        <v>24726923</v>
      </c>
      <c r="BG27" s="43">
        <f t="shared" si="19"/>
        <v>35215385</v>
      </c>
      <c r="BH27" s="43">
        <f t="shared" si="19"/>
        <v>32271360</v>
      </c>
      <c r="BI27" s="8">
        <f t="shared" si="20"/>
        <v>0.9163994657448726</v>
      </c>
    </row>
  </sheetData>
  <sheetProtection/>
  <printOptions horizontalCentered="1"/>
  <pageMargins left="0.3937007874015748" right="0.3937007874015748" top="0.5905511811023623" bottom="0.5905511811023623" header="0.3937007874015748" footer="0.3937007874015748"/>
  <pageSetup orientation="landscape" paperSize="9" scale="95" r:id="rId1"/>
  <headerFooter alignWithMargins="0">
    <oddHeader>&amp;R2. sz. melléklet</oddHeader>
  </headerFooter>
  <colBreaks count="3" manualBreakCount="3">
    <brk id="13" min="6" max="27" man="1"/>
    <brk id="25" min="6" max="27" man="1"/>
    <brk id="37" min="6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27"/>
  <sheetViews>
    <sheetView view="pageBreakPreview" zoomScaleSheetLayoutView="100" zoomScalePageLayoutView="0" workbookViewId="0" topLeftCell="A1">
      <selection activeCell="I2" sqref="I2"/>
    </sheetView>
  </sheetViews>
  <sheetFormatPr defaultColWidth="8.796875" defaultRowHeight="15"/>
  <cols>
    <col min="1" max="1" width="34.59765625" style="69" customWidth="1"/>
    <col min="2" max="4" width="8.3984375" style="69" customWidth="1"/>
    <col min="5" max="5" width="6.59765625" style="69" customWidth="1"/>
    <col min="6" max="8" width="8.3984375" style="69" customWidth="1"/>
    <col min="9" max="9" width="6.59765625" style="69" customWidth="1"/>
    <col min="10" max="12" width="8.3984375" style="69" customWidth="1"/>
    <col min="13" max="13" width="6.59765625" style="69" customWidth="1"/>
    <col min="14" max="16" width="8.3984375" style="69" customWidth="1"/>
    <col min="17" max="17" width="6.59765625" style="69" customWidth="1"/>
    <col min="18" max="20" width="8.3984375" style="69" customWidth="1"/>
    <col min="21" max="21" width="6.59765625" style="69" customWidth="1"/>
    <col min="22" max="24" width="8.3984375" style="69" customWidth="1"/>
    <col min="25" max="25" width="6.59765625" style="69" customWidth="1"/>
    <col min="26" max="28" width="8.3984375" style="69" customWidth="1"/>
    <col min="29" max="29" width="7.19921875" style="69" customWidth="1"/>
    <col min="30" max="32" width="8.09765625" style="69" customWidth="1"/>
    <col min="33" max="33" width="6.59765625" style="69" customWidth="1"/>
    <col min="34" max="36" width="8.3984375" style="69" customWidth="1"/>
    <col min="37" max="37" width="6.59765625" style="69" customWidth="1"/>
    <col min="38" max="40" width="8.09765625" style="69" customWidth="1"/>
    <col min="41" max="41" width="6.59765625" style="69" customWidth="1"/>
    <col min="42" max="45" width="7.59765625" style="69" customWidth="1"/>
    <col min="46" max="46" width="8.8984375" style="69" customWidth="1"/>
    <col min="47" max="48" width="8.59765625" style="69" customWidth="1"/>
    <col min="49" max="49" width="6.59765625" style="69" customWidth="1"/>
    <col min="50" max="52" width="7.59765625" style="69" customWidth="1"/>
    <col min="53" max="53" width="6.59765625" style="69" customWidth="1"/>
    <col min="54" max="57" width="7.59765625" style="69" customWidth="1"/>
    <col min="58" max="60" width="8.59765625" style="69" customWidth="1"/>
    <col min="61" max="61" width="6.59765625" style="69" customWidth="1"/>
    <col min="62" max="16384" width="9" style="69" customWidth="1"/>
  </cols>
  <sheetData>
    <row r="1" spans="13:61" ht="15.75">
      <c r="M1" s="70" t="s">
        <v>0</v>
      </c>
      <c r="N1" s="70"/>
      <c r="O1" s="70"/>
      <c r="P1" s="70"/>
      <c r="Q1" s="70"/>
      <c r="Y1" s="70" t="s">
        <v>1</v>
      </c>
      <c r="AC1" s="70"/>
      <c r="AD1" s="70"/>
      <c r="AE1" s="70"/>
      <c r="AF1" s="70"/>
      <c r="AG1" s="70"/>
      <c r="AK1" s="70" t="s">
        <v>2</v>
      </c>
      <c r="AO1" s="70"/>
      <c r="AT1" s="70"/>
      <c r="AU1" s="70"/>
      <c r="AV1" s="70"/>
      <c r="AW1" s="70" t="s">
        <v>3</v>
      </c>
      <c r="BA1" s="70"/>
      <c r="BB1" s="70"/>
      <c r="BC1" s="70"/>
      <c r="BD1" s="70"/>
      <c r="BE1" s="70"/>
      <c r="BI1" s="79" t="s">
        <v>4</v>
      </c>
    </row>
    <row r="2" spans="2:58" ht="20.25">
      <c r="B2" s="71" t="s">
        <v>51</v>
      </c>
      <c r="N2" s="71" t="s">
        <v>5</v>
      </c>
      <c r="R2" s="72"/>
      <c r="Z2" s="71" t="s">
        <v>5</v>
      </c>
      <c r="AH2" s="72"/>
      <c r="AL2" s="71" t="s">
        <v>5</v>
      </c>
      <c r="AP2" s="71"/>
      <c r="AX2" s="71" t="s">
        <v>5</v>
      </c>
      <c r="BF2" s="71"/>
    </row>
    <row r="3" spans="1:61" ht="24.75" customHeight="1">
      <c r="A3" s="73"/>
      <c r="M3" s="74" t="s">
        <v>6</v>
      </c>
      <c r="N3" s="74"/>
      <c r="O3" s="74"/>
      <c r="P3" s="74"/>
      <c r="Q3" s="74"/>
      <c r="Y3" s="74" t="s">
        <v>6</v>
      </c>
      <c r="AC3" s="74"/>
      <c r="AD3" s="74"/>
      <c r="AE3" s="74"/>
      <c r="AF3" s="74"/>
      <c r="AG3" s="74"/>
      <c r="AK3" s="74" t="s">
        <v>6</v>
      </c>
      <c r="AO3" s="74"/>
      <c r="AP3" s="75"/>
      <c r="AT3" s="74"/>
      <c r="AU3" s="74"/>
      <c r="AV3" s="74"/>
      <c r="AW3" s="74" t="s">
        <v>6</v>
      </c>
      <c r="BA3" s="74"/>
      <c r="BB3" s="74"/>
      <c r="BC3" s="74"/>
      <c r="BD3" s="74"/>
      <c r="BE3" s="74"/>
      <c r="BI3" s="74" t="s">
        <v>6</v>
      </c>
    </row>
    <row r="4" spans="1:61" ht="15.75">
      <c r="A4" s="76"/>
      <c r="B4" s="77" t="s">
        <v>7</v>
      </c>
      <c r="C4" s="77"/>
      <c r="D4" s="77"/>
      <c r="E4" s="77"/>
      <c r="F4" s="77" t="s">
        <v>8</v>
      </c>
      <c r="G4" s="77"/>
      <c r="H4" s="77"/>
      <c r="I4" s="77"/>
      <c r="J4" s="77" t="s">
        <v>9</v>
      </c>
      <c r="K4" s="77"/>
      <c r="L4" s="77"/>
      <c r="M4" s="77"/>
      <c r="N4" s="77" t="s">
        <v>10</v>
      </c>
      <c r="O4" s="77"/>
      <c r="P4" s="77"/>
      <c r="Q4" s="77"/>
      <c r="R4" s="77" t="s">
        <v>11</v>
      </c>
      <c r="S4" s="77"/>
      <c r="T4" s="77"/>
      <c r="U4" s="77"/>
      <c r="V4" s="77" t="s">
        <v>12</v>
      </c>
      <c r="W4" s="77"/>
      <c r="X4" s="77"/>
      <c r="Y4" s="77"/>
      <c r="Z4" s="77" t="s">
        <v>13</v>
      </c>
      <c r="AA4" s="77"/>
      <c r="AB4" s="77"/>
      <c r="AC4" s="77"/>
      <c r="AD4" s="77" t="s">
        <v>14</v>
      </c>
      <c r="AE4" s="77"/>
      <c r="AF4" s="77"/>
      <c r="AG4" s="77"/>
      <c r="AH4" s="77" t="s">
        <v>15</v>
      </c>
      <c r="AI4" s="77"/>
      <c r="AJ4" s="77"/>
      <c r="AK4" s="77"/>
      <c r="AL4" s="77" t="s">
        <v>16</v>
      </c>
      <c r="AM4" s="77"/>
      <c r="AN4" s="77"/>
      <c r="AO4" s="77"/>
      <c r="AP4" s="77" t="s">
        <v>17</v>
      </c>
      <c r="AQ4" s="77"/>
      <c r="AR4" s="77"/>
      <c r="AS4" s="77"/>
      <c r="AT4" s="77" t="s">
        <v>18</v>
      </c>
      <c r="AU4" s="77"/>
      <c r="AV4" s="77"/>
      <c r="AW4" s="77"/>
      <c r="AX4" s="77" t="s">
        <v>19</v>
      </c>
      <c r="AY4" s="77"/>
      <c r="AZ4" s="77"/>
      <c r="BA4" s="77"/>
      <c r="BB4" s="77" t="s">
        <v>20</v>
      </c>
      <c r="BC4" s="77"/>
      <c r="BD4" s="77"/>
      <c r="BE4" s="77"/>
      <c r="BF4" s="77" t="s">
        <v>21</v>
      </c>
      <c r="BG4" s="77"/>
      <c r="BH4" s="77"/>
      <c r="BI4" s="77"/>
    </row>
    <row r="5" spans="1:61" ht="15.75">
      <c r="A5" s="80" t="s">
        <v>22</v>
      </c>
      <c r="B5" s="81" t="s">
        <v>23</v>
      </c>
      <c r="C5" s="81" t="s">
        <v>24</v>
      </c>
      <c r="D5" s="81" t="s">
        <v>25</v>
      </c>
      <c r="E5" s="81" t="s">
        <v>26</v>
      </c>
      <c r="F5" s="81" t="s">
        <v>23</v>
      </c>
      <c r="G5" s="81" t="s">
        <v>24</v>
      </c>
      <c r="H5" s="81" t="s">
        <v>25</v>
      </c>
      <c r="I5" s="81" t="s">
        <v>26</v>
      </c>
      <c r="J5" s="81" t="s">
        <v>23</v>
      </c>
      <c r="K5" s="81" t="s">
        <v>24</v>
      </c>
      <c r="L5" s="81" t="s">
        <v>25</v>
      </c>
      <c r="M5" s="81" t="s">
        <v>26</v>
      </c>
      <c r="N5" s="81" t="s">
        <v>23</v>
      </c>
      <c r="O5" s="81" t="s">
        <v>24</v>
      </c>
      <c r="P5" s="81" t="s">
        <v>25</v>
      </c>
      <c r="Q5" s="81" t="s">
        <v>26</v>
      </c>
      <c r="R5" s="81" t="s">
        <v>23</v>
      </c>
      <c r="S5" s="81" t="s">
        <v>24</v>
      </c>
      <c r="T5" s="81" t="s">
        <v>25</v>
      </c>
      <c r="U5" s="81" t="s">
        <v>26</v>
      </c>
      <c r="V5" s="81" t="s">
        <v>23</v>
      </c>
      <c r="W5" s="81" t="s">
        <v>24</v>
      </c>
      <c r="X5" s="81" t="s">
        <v>25</v>
      </c>
      <c r="Y5" s="81" t="s">
        <v>26</v>
      </c>
      <c r="Z5" s="81" t="s">
        <v>23</v>
      </c>
      <c r="AA5" s="81" t="s">
        <v>24</v>
      </c>
      <c r="AB5" s="81" t="s">
        <v>25</v>
      </c>
      <c r="AC5" s="81" t="s">
        <v>26</v>
      </c>
      <c r="AD5" s="81" t="s">
        <v>23</v>
      </c>
      <c r="AE5" s="81" t="s">
        <v>24</v>
      </c>
      <c r="AF5" s="81" t="s">
        <v>25</v>
      </c>
      <c r="AG5" s="81" t="s">
        <v>26</v>
      </c>
      <c r="AH5" s="81" t="s">
        <v>23</v>
      </c>
      <c r="AI5" s="81" t="s">
        <v>24</v>
      </c>
      <c r="AJ5" s="81" t="s">
        <v>25</v>
      </c>
      <c r="AK5" s="81" t="s">
        <v>26</v>
      </c>
      <c r="AL5" s="81" t="s">
        <v>23</v>
      </c>
      <c r="AM5" s="81" t="s">
        <v>24</v>
      </c>
      <c r="AN5" s="81" t="s">
        <v>25</v>
      </c>
      <c r="AO5" s="81" t="s">
        <v>26</v>
      </c>
      <c r="AP5" s="81" t="s">
        <v>23</v>
      </c>
      <c r="AQ5" s="81" t="s">
        <v>24</v>
      </c>
      <c r="AR5" s="81" t="s">
        <v>25</v>
      </c>
      <c r="AS5" s="81" t="s">
        <v>26</v>
      </c>
      <c r="AT5" s="81" t="s">
        <v>23</v>
      </c>
      <c r="AU5" s="81" t="s">
        <v>24</v>
      </c>
      <c r="AV5" s="81" t="s">
        <v>25</v>
      </c>
      <c r="AW5" s="81" t="s">
        <v>26</v>
      </c>
      <c r="AX5" s="81" t="s">
        <v>23</v>
      </c>
      <c r="AY5" s="81" t="s">
        <v>24</v>
      </c>
      <c r="AZ5" s="81" t="s">
        <v>25</v>
      </c>
      <c r="BA5" s="81" t="s">
        <v>26</v>
      </c>
      <c r="BB5" s="81" t="s">
        <v>23</v>
      </c>
      <c r="BC5" s="81" t="s">
        <v>24</v>
      </c>
      <c r="BD5" s="81" t="s">
        <v>25</v>
      </c>
      <c r="BE5" s="81" t="s">
        <v>26</v>
      </c>
      <c r="BF5" s="81" t="s">
        <v>23</v>
      </c>
      <c r="BG5" s="81" t="s">
        <v>24</v>
      </c>
      <c r="BH5" s="81" t="s">
        <v>25</v>
      </c>
      <c r="BI5" s="81" t="s">
        <v>26</v>
      </c>
    </row>
    <row r="6" spans="1:61" ht="15.75">
      <c r="A6" s="78"/>
      <c r="B6" s="81" t="s">
        <v>27</v>
      </c>
      <c r="C6" s="81" t="s">
        <v>27</v>
      </c>
      <c r="D6" s="81" t="s">
        <v>28</v>
      </c>
      <c r="E6" s="81" t="s">
        <v>29</v>
      </c>
      <c r="F6" s="81" t="s">
        <v>27</v>
      </c>
      <c r="G6" s="81" t="s">
        <v>27</v>
      </c>
      <c r="H6" s="81" t="s">
        <v>28</v>
      </c>
      <c r="I6" s="81" t="s">
        <v>29</v>
      </c>
      <c r="J6" s="81" t="s">
        <v>27</v>
      </c>
      <c r="K6" s="81" t="s">
        <v>27</v>
      </c>
      <c r="L6" s="81" t="s">
        <v>28</v>
      </c>
      <c r="M6" s="81" t="s">
        <v>29</v>
      </c>
      <c r="N6" s="81" t="s">
        <v>27</v>
      </c>
      <c r="O6" s="81" t="s">
        <v>27</v>
      </c>
      <c r="P6" s="81" t="s">
        <v>28</v>
      </c>
      <c r="Q6" s="81" t="s">
        <v>29</v>
      </c>
      <c r="R6" s="81" t="s">
        <v>27</v>
      </c>
      <c r="S6" s="81" t="s">
        <v>27</v>
      </c>
      <c r="T6" s="81" t="s">
        <v>28</v>
      </c>
      <c r="U6" s="81" t="s">
        <v>29</v>
      </c>
      <c r="V6" s="81" t="s">
        <v>27</v>
      </c>
      <c r="W6" s="81" t="s">
        <v>27</v>
      </c>
      <c r="X6" s="81" t="s">
        <v>28</v>
      </c>
      <c r="Y6" s="81" t="s">
        <v>29</v>
      </c>
      <c r="Z6" s="81" t="s">
        <v>27</v>
      </c>
      <c r="AA6" s="81" t="s">
        <v>27</v>
      </c>
      <c r="AB6" s="81" t="s">
        <v>28</v>
      </c>
      <c r="AC6" s="81" t="s">
        <v>29</v>
      </c>
      <c r="AD6" s="81" t="s">
        <v>27</v>
      </c>
      <c r="AE6" s="81" t="s">
        <v>27</v>
      </c>
      <c r="AF6" s="81" t="s">
        <v>28</v>
      </c>
      <c r="AG6" s="81" t="s">
        <v>29</v>
      </c>
      <c r="AH6" s="81" t="s">
        <v>27</v>
      </c>
      <c r="AI6" s="81" t="s">
        <v>27</v>
      </c>
      <c r="AJ6" s="81" t="s">
        <v>28</v>
      </c>
      <c r="AK6" s="81" t="s">
        <v>29</v>
      </c>
      <c r="AL6" s="81" t="s">
        <v>27</v>
      </c>
      <c r="AM6" s="81" t="s">
        <v>27</v>
      </c>
      <c r="AN6" s="81" t="s">
        <v>28</v>
      </c>
      <c r="AO6" s="81" t="s">
        <v>29</v>
      </c>
      <c r="AP6" s="81" t="s">
        <v>27</v>
      </c>
      <c r="AQ6" s="81" t="s">
        <v>27</v>
      </c>
      <c r="AR6" s="81" t="s">
        <v>28</v>
      </c>
      <c r="AS6" s="81" t="s">
        <v>29</v>
      </c>
      <c r="AT6" s="81" t="s">
        <v>27</v>
      </c>
      <c r="AU6" s="81" t="s">
        <v>27</v>
      </c>
      <c r="AV6" s="81" t="s">
        <v>28</v>
      </c>
      <c r="AW6" s="81" t="s">
        <v>29</v>
      </c>
      <c r="AX6" s="81" t="s">
        <v>27</v>
      </c>
      <c r="AY6" s="81" t="s">
        <v>27</v>
      </c>
      <c r="AZ6" s="81" t="s">
        <v>28</v>
      </c>
      <c r="BA6" s="81" t="s">
        <v>29</v>
      </c>
      <c r="BB6" s="81" t="s">
        <v>27</v>
      </c>
      <c r="BC6" s="81" t="s">
        <v>27</v>
      </c>
      <c r="BD6" s="81" t="s">
        <v>28</v>
      </c>
      <c r="BE6" s="81" t="s">
        <v>29</v>
      </c>
      <c r="BF6" s="81" t="s">
        <v>27</v>
      </c>
      <c r="BG6" s="81" t="s">
        <v>27</v>
      </c>
      <c r="BH6" s="81" t="s">
        <v>28</v>
      </c>
      <c r="BI6" s="81" t="s">
        <v>29</v>
      </c>
    </row>
    <row r="7" spans="1:61" ht="15.75">
      <c r="A7" s="82" t="s">
        <v>30</v>
      </c>
      <c r="B7" s="83"/>
      <c r="C7" s="83"/>
      <c r="D7" s="83"/>
      <c r="E7" s="84"/>
      <c r="F7" s="83"/>
      <c r="G7" s="83"/>
      <c r="H7" s="83"/>
      <c r="I7" s="84"/>
      <c r="J7" s="83"/>
      <c r="K7" s="83"/>
      <c r="L7" s="83"/>
      <c r="M7" s="84"/>
      <c r="N7" s="83"/>
      <c r="O7" s="83"/>
      <c r="P7" s="83"/>
      <c r="Q7" s="84"/>
      <c r="R7" s="83"/>
      <c r="S7" s="83"/>
      <c r="T7" s="83"/>
      <c r="U7" s="84"/>
      <c r="V7" s="83"/>
      <c r="W7" s="83"/>
      <c r="X7" s="83"/>
      <c r="Y7" s="84"/>
      <c r="Z7" s="83"/>
      <c r="AA7" s="83"/>
      <c r="AB7" s="83"/>
      <c r="AC7" s="84"/>
      <c r="AD7" s="83"/>
      <c r="AE7" s="83"/>
      <c r="AF7" s="83"/>
      <c r="AG7" s="84"/>
      <c r="AH7" s="83"/>
      <c r="AI7" s="83"/>
      <c r="AJ7" s="83"/>
      <c r="AK7" s="84"/>
      <c r="AL7" s="83"/>
      <c r="AM7" s="83"/>
      <c r="AN7" s="83"/>
      <c r="AO7" s="84"/>
      <c r="AP7" s="83"/>
      <c r="AQ7" s="83"/>
      <c r="AR7" s="83"/>
      <c r="AS7" s="84"/>
      <c r="AT7" s="83"/>
      <c r="AU7" s="83"/>
      <c r="AV7" s="83"/>
      <c r="AW7" s="84"/>
      <c r="AX7" s="83"/>
      <c r="AY7" s="83"/>
      <c r="AZ7" s="83"/>
      <c r="BA7" s="84"/>
      <c r="BB7" s="83"/>
      <c r="BC7" s="83"/>
      <c r="BD7" s="83"/>
      <c r="BE7" s="84"/>
      <c r="BF7" s="85"/>
      <c r="BG7" s="85"/>
      <c r="BH7" s="85"/>
      <c r="BI7" s="84"/>
    </row>
    <row r="8" spans="1:61" ht="18" customHeight="1">
      <c r="A8" s="86" t="s">
        <v>31</v>
      </c>
      <c r="B8" s="83"/>
      <c r="C8" s="83"/>
      <c r="D8" s="83"/>
      <c r="E8" s="84"/>
      <c r="F8" s="83"/>
      <c r="G8" s="83"/>
      <c r="H8" s="83"/>
      <c r="I8" s="84"/>
      <c r="J8" s="83"/>
      <c r="K8" s="83"/>
      <c r="L8" s="83"/>
      <c r="M8" s="84"/>
      <c r="N8" s="83"/>
      <c r="O8" s="83"/>
      <c r="P8" s="83"/>
      <c r="Q8" s="84"/>
      <c r="R8" s="83"/>
      <c r="S8" s="83"/>
      <c r="T8" s="83"/>
      <c r="U8" s="84"/>
      <c r="V8" s="83"/>
      <c r="W8" s="83"/>
      <c r="X8" s="83"/>
      <c r="Y8" s="84"/>
      <c r="Z8" s="83"/>
      <c r="AA8" s="83"/>
      <c r="AB8" s="83"/>
      <c r="AC8" s="84"/>
      <c r="AD8" s="83"/>
      <c r="AE8" s="83"/>
      <c r="AF8" s="83"/>
      <c r="AG8" s="84"/>
      <c r="AH8" s="83"/>
      <c r="AI8" s="83"/>
      <c r="AJ8" s="83"/>
      <c r="AK8" s="84"/>
      <c r="AL8" s="83"/>
      <c r="AM8" s="83"/>
      <c r="AN8" s="83"/>
      <c r="AO8" s="84"/>
      <c r="AP8" s="83"/>
      <c r="AQ8" s="83"/>
      <c r="AR8" s="83"/>
      <c r="AS8" s="84"/>
      <c r="AT8" s="83"/>
      <c r="AU8" s="83"/>
      <c r="AV8" s="83"/>
      <c r="AW8" s="84"/>
      <c r="AX8" s="83"/>
      <c r="AY8" s="83"/>
      <c r="AZ8" s="83"/>
      <c r="BA8" s="84"/>
      <c r="BB8" s="83"/>
      <c r="BC8" s="83"/>
      <c r="BD8" s="83"/>
      <c r="BE8" s="84"/>
      <c r="BF8" s="85"/>
      <c r="BG8" s="85"/>
      <c r="BH8" s="85"/>
      <c r="BI8" s="84"/>
    </row>
    <row r="9" spans="1:61" ht="15.75">
      <c r="A9" s="82" t="s">
        <v>32</v>
      </c>
      <c r="B9" s="83"/>
      <c r="C9" s="83"/>
      <c r="D9" s="83"/>
      <c r="E9" s="84"/>
      <c r="F9" s="83"/>
      <c r="G9" s="83"/>
      <c r="H9" s="83"/>
      <c r="I9" s="84"/>
      <c r="J9" s="83"/>
      <c r="K9" s="83"/>
      <c r="L9" s="83"/>
      <c r="M9" s="84"/>
      <c r="N9" s="83"/>
      <c r="O9" s="83"/>
      <c r="P9" s="83"/>
      <c r="Q9" s="84"/>
      <c r="R9" s="83"/>
      <c r="S9" s="83"/>
      <c r="T9" s="83"/>
      <c r="U9" s="84"/>
      <c r="V9" s="83"/>
      <c r="W9" s="83"/>
      <c r="X9" s="83"/>
      <c r="Y9" s="84"/>
      <c r="Z9" s="83"/>
      <c r="AA9" s="83"/>
      <c r="AB9" s="83"/>
      <c r="AC9" s="84"/>
      <c r="AD9" s="83"/>
      <c r="AE9" s="83"/>
      <c r="AF9" s="83"/>
      <c r="AG9" s="84"/>
      <c r="AH9" s="83"/>
      <c r="AI9" s="83"/>
      <c r="AJ9" s="83"/>
      <c r="AK9" s="84"/>
      <c r="AL9" s="83"/>
      <c r="AM9" s="83"/>
      <c r="AN9" s="83"/>
      <c r="AO9" s="84"/>
      <c r="AP9" s="83"/>
      <c r="AQ9" s="83"/>
      <c r="AR9" s="83"/>
      <c r="AS9" s="84"/>
      <c r="AT9" s="83"/>
      <c r="AU9" s="83"/>
      <c r="AV9" s="83"/>
      <c r="AW9" s="84"/>
      <c r="AX9" s="83"/>
      <c r="AY9" s="83"/>
      <c r="AZ9" s="83"/>
      <c r="BA9" s="84"/>
      <c r="BB9" s="83"/>
      <c r="BC9" s="83"/>
      <c r="BD9" s="83"/>
      <c r="BE9" s="84"/>
      <c r="BF9" s="85"/>
      <c r="BG9" s="85"/>
      <c r="BH9" s="85"/>
      <c r="BI9" s="84"/>
    </row>
    <row r="10" spans="1:61" ht="15.75">
      <c r="A10" s="86" t="s">
        <v>33</v>
      </c>
      <c r="B10" s="83"/>
      <c r="C10" s="83"/>
      <c r="D10" s="83"/>
      <c r="E10" s="84"/>
      <c r="F10" s="83"/>
      <c r="G10" s="83"/>
      <c r="H10" s="83"/>
      <c r="I10" s="84"/>
      <c r="J10" s="83"/>
      <c r="K10" s="83"/>
      <c r="L10" s="83"/>
      <c r="M10" s="84"/>
      <c r="N10" s="83"/>
      <c r="O10" s="83"/>
      <c r="P10" s="83"/>
      <c r="Q10" s="84"/>
      <c r="R10" s="83"/>
      <c r="S10" s="83"/>
      <c r="T10" s="83"/>
      <c r="U10" s="84"/>
      <c r="V10" s="83"/>
      <c r="W10" s="83"/>
      <c r="X10" s="83"/>
      <c r="Y10" s="84"/>
      <c r="Z10" s="83"/>
      <c r="AA10" s="83"/>
      <c r="AB10" s="83"/>
      <c r="AC10" s="84"/>
      <c r="AD10" s="83"/>
      <c r="AE10" s="83"/>
      <c r="AF10" s="83"/>
      <c r="AG10" s="84"/>
      <c r="AH10" s="83"/>
      <c r="AI10" s="83"/>
      <c r="AJ10" s="83"/>
      <c r="AK10" s="84"/>
      <c r="AL10" s="83"/>
      <c r="AM10" s="83"/>
      <c r="AN10" s="83"/>
      <c r="AO10" s="84"/>
      <c r="AP10" s="83"/>
      <c r="AQ10" s="83"/>
      <c r="AR10" s="83"/>
      <c r="AS10" s="84"/>
      <c r="AT10" s="83"/>
      <c r="AU10" s="83"/>
      <c r="AV10" s="83"/>
      <c r="AW10" s="84"/>
      <c r="AX10" s="83"/>
      <c r="AY10" s="83"/>
      <c r="AZ10" s="83"/>
      <c r="BA10" s="84"/>
      <c r="BB10" s="83"/>
      <c r="BC10" s="83"/>
      <c r="BD10" s="83"/>
      <c r="BE10" s="84"/>
      <c r="BF10" s="85"/>
      <c r="BG10" s="85"/>
      <c r="BH10" s="85"/>
      <c r="BI10" s="84"/>
    </row>
    <row r="11" spans="1:61" ht="15.75">
      <c r="A11" s="86" t="s">
        <v>34</v>
      </c>
      <c r="B11" s="83"/>
      <c r="C11" s="83"/>
      <c r="D11" s="83"/>
      <c r="E11" s="84"/>
      <c r="F11" s="83"/>
      <c r="G11" s="83"/>
      <c r="H11" s="83"/>
      <c r="I11" s="84"/>
      <c r="J11" s="83"/>
      <c r="K11" s="83"/>
      <c r="L11" s="83"/>
      <c r="M11" s="84"/>
      <c r="N11" s="83"/>
      <c r="O11" s="83"/>
      <c r="P11" s="83"/>
      <c r="Q11" s="84"/>
      <c r="R11" s="83"/>
      <c r="S11" s="83"/>
      <c r="T11" s="83"/>
      <c r="U11" s="84"/>
      <c r="V11" s="83"/>
      <c r="W11" s="83"/>
      <c r="X11" s="83"/>
      <c r="Y11" s="84"/>
      <c r="Z11" s="83"/>
      <c r="AA11" s="83"/>
      <c r="AB11" s="83"/>
      <c r="AC11" s="84"/>
      <c r="AD11" s="83"/>
      <c r="AE11" s="83"/>
      <c r="AF11" s="83"/>
      <c r="AG11" s="84"/>
      <c r="AH11" s="83"/>
      <c r="AI11" s="83"/>
      <c r="AJ11" s="83"/>
      <c r="AK11" s="84"/>
      <c r="AL11" s="83"/>
      <c r="AM11" s="83"/>
      <c r="AN11" s="83"/>
      <c r="AO11" s="84"/>
      <c r="AP11" s="83"/>
      <c r="AQ11" s="83"/>
      <c r="AR11" s="83"/>
      <c r="AS11" s="84"/>
      <c r="AT11" s="83"/>
      <c r="AU11" s="83"/>
      <c r="AV11" s="83"/>
      <c r="AW11" s="84"/>
      <c r="AX11" s="83"/>
      <c r="AY11" s="83"/>
      <c r="AZ11" s="83"/>
      <c r="BA11" s="84"/>
      <c r="BB11" s="83"/>
      <c r="BC11" s="83"/>
      <c r="BD11" s="83"/>
      <c r="BE11" s="84"/>
      <c r="BF11" s="85"/>
      <c r="BG11" s="85"/>
      <c r="BH11" s="85"/>
      <c r="BI11" s="84"/>
    </row>
    <row r="12" spans="1:61" ht="15.75">
      <c r="A12" s="86" t="s">
        <v>35</v>
      </c>
      <c r="B12" s="83"/>
      <c r="C12" s="83"/>
      <c r="D12" s="83"/>
      <c r="E12" s="84"/>
      <c r="F12" s="83"/>
      <c r="G12" s="83"/>
      <c r="H12" s="83"/>
      <c r="I12" s="84"/>
      <c r="J12" s="83"/>
      <c r="K12" s="83"/>
      <c r="L12" s="83"/>
      <c r="M12" s="84"/>
      <c r="N12" s="83"/>
      <c r="O12" s="83"/>
      <c r="P12" s="83"/>
      <c r="Q12" s="84"/>
      <c r="R12" s="83"/>
      <c r="S12" s="83"/>
      <c r="T12" s="83"/>
      <c r="U12" s="84"/>
      <c r="V12" s="83"/>
      <c r="W12" s="83"/>
      <c r="X12" s="83"/>
      <c r="Y12" s="84"/>
      <c r="Z12" s="83"/>
      <c r="AA12" s="83"/>
      <c r="AB12" s="83"/>
      <c r="AC12" s="84"/>
      <c r="AD12" s="83"/>
      <c r="AE12" s="83"/>
      <c r="AF12" s="83"/>
      <c r="AG12" s="84"/>
      <c r="AH12" s="83"/>
      <c r="AI12" s="83"/>
      <c r="AJ12" s="83"/>
      <c r="AK12" s="84"/>
      <c r="AL12" s="83"/>
      <c r="AM12" s="83"/>
      <c r="AN12" s="83"/>
      <c r="AO12" s="84"/>
      <c r="AP12" s="83"/>
      <c r="AQ12" s="83"/>
      <c r="AR12" s="83"/>
      <c r="AS12" s="84"/>
      <c r="AT12" s="83"/>
      <c r="AU12" s="83"/>
      <c r="AV12" s="83"/>
      <c r="AW12" s="84"/>
      <c r="AX12" s="83"/>
      <c r="AY12" s="83"/>
      <c r="AZ12" s="83"/>
      <c r="BA12" s="84"/>
      <c r="BB12" s="83"/>
      <c r="BC12" s="83"/>
      <c r="BD12" s="83"/>
      <c r="BE12" s="84"/>
      <c r="BF12" s="85"/>
      <c r="BG12" s="85"/>
      <c r="BH12" s="85"/>
      <c r="BI12" s="84"/>
    </row>
    <row r="13" spans="1:61" ht="15.75">
      <c r="A13" s="86" t="s">
        <v>36</v>
      </c>
      <c r="B13" s="83"/>
      <c r="C13" s="83"/>
      <c r="D13" s="83"/>
      <c r="E13" s="84"/>
      <c r="F13" s="83"/>
      <c r="G13" s="83"/>
      <c r="H13" s="83"/>
      <c r="I13" s="84"/>
      <c r="J13" s="83"/>
      <c r="K13" s="83"/>
      <c r="L13" s="83"/>
      <c r="M13" s="84"/>
      <c r="N13" s="83"/>
      <c r="O13" s="83"/>
      <c r="P13" s="83"/>
      <c r="Q13" s="84"/>
      <c r="R13" s="83"/>
      <c r="S13" s="83"/>
      <c r="T13" s="83"/>
      <c r="U13" s="84"/>
      <c r="V13" s="83"/>
      <c r="W13" s="83"/>
      <c r="X13" s="83"/>
      <c r="Y13" s="84"/>
      <c r="Z13" s="83"/>
      <c r="AA13" s="83"/>
      <c r="AB13" s="83"/>
      <c r="AC13" s="84"/>
      <c r="AD13" s="83"/>
      <c r="AE13" s="83"/>
      <c r="AF13" s="83"/>
      <c r="AG13" s="84"/>
      <c r="AH13" s="83"/>
      <c r="AI13" s="83"/>
      <c r="AJ13" s="83"/>
      <c r="AK13" s="84"/>
      <c r="AL13" s="83"/>
      <c r="AM13" s="83"/>
      <c r="AN13" s="83"/>
      <c r="AO13" s="84"/>
      <c r="AP13" s="83"/>
      <c r="AQ13" s="83"/>
      <c r="AR13" s="83"/>
      <c r="AS13" s="84"/>
      <c r="AT13" s="83"/>
      <c r="AU13" s="83"/>
      <c r="AV13" s="83"/>
      <c r="AW13" s="84"/>
      <c r="AX13" s="83"/>
      <c r="AY13" s="83"/>
      <c r="AZ13" s="83"/>
      <c r="BA13" s="84"/>
      <c r="BB13" s="83"/>
      <c r="BC13" s="83"/>
      <c r="BD13" s="83"/>
      <c r="BE13" s="84"/>
      <c r="BF13" s="85"/>
      <c r="BG13" s="85"/>
      <c r="BH13" s="85"/>
      <c r="BI13" s="84"/>
    </row>
    <row r="14" spans="1:61" ht="15.75">
      <c r="A14" s="87" t="s">
        <v>37</v>
      </c>
      <c r="B14" s="83"/>
      <c r="C14" s="83"/>
      <c r="D14" s="83"/>
      <c r="E14" s="88"/>
      <c r="F14" s="83"/>
      <c r="G14" s="83"/>
      <c r="H14" s="83"/>
      <c r="I14" s="88"/>
      <c r="J14" s="83"/>
      <c r="K14" s="83"/>
      <c r="L14" s="83"/>
      <c r="M14" s="88"/>
      <c r="N14" s="83"/>
      <c r="O14" s="83"/>
      <c r="P14" s="83"/>
      <c r="Q14" s="88"/>
      <c r="R14" s="83"/>
      <c r="S14" s="83"/>
      <c r="T14" s="83"/>
      <c r="U14" s="88"/>
      <c r="V14" s="83"/>
      <c r="W14" s="83"/>
      <c r="X14" s="83"/>
      <c r="Y14" s="88"/>
      <c r="Z14" s="83"/>
      <c r="AA14" s="83"/>
      <c r="AB14" s="83"/>
      <c r="AC14" s="88"/>
      <c r="AD14" s="83"/>
      <c r="AE14" s="83"/>
      <c r="AF14" s="83"/>
      <c r="AG14" s="88"/>
      <c r="AH14" s="83"/>
      <c r="AI14" s="83"/>
      <c r="AJ14" s="83"/>
      <c r="AK14" s="88"/>
      <c r="AL14" s="83"/>
      <c r="AM14" s="83"/>
      <c r="AN14" s="83"/>
      <c r="AO14" s="88"/>
      <c r="AP14" s="83"/>
      <c r="AQ14" s="83"/>
      <c r="AR14" s="83"/>
      <c r="AS14" s="88"/>
      <c r="AT14" s="83"/>
      <c r="AU14" s="83"/>
      <c r="AV14" s="83"/>
      <c r="AW14" s="88"/>
      <c r="AX14" s="83"/>
      <c r="AY14" s="83"/>
      <c r="AZ14" s="83"/>
      <c r="BA14" s="88"/>
      <c r="BB14" s="83"/>
      <c r="BC14" s="83"/>
      <c r="BD14" s="83"/>
      <c r="BE14" s="88"/>
      <c r="BF14" s="85"/>
      <c r="BG14" s="85"/>
      <c r="BH14" s="85"/>
      <c r="BI14" s="84"/>
    </row>
    <row r="15" spans="1:61" ht="15.75">
      <c r="A15" s="89" t="s">
        <v>38</v>
      </c>
      <c r="B15" s="90"/>
      <c r="C15" s="90"/>
      <c r="D15" s="90"/>
      <c r="E15" s="91"/>
      <c r="F15" s="90"/>
      <c r="G15" s="90"/>
      <c r="H15" s="90"/>
      <c r="I15" s="91"/>
      <c r="J15" s="90"/>
      <c r="K15" s="90"/>
      <c r="L15" s="90"/>
      <c r="M15" s="91"/>
      <c r="N15" s="90"/>
      <c r="O15" s="90"/>
      <c r="P15" s="90"/>
      <c r="Q15" s="91"/>
      <c r="R15" s="90"/>
      <c r="S15" s="90"/>
      <c r="T15" s="90"/>
      <c r="U15" s="91"/>
      <c r="V15" s="90"/>
      <c r="W15" s="90"/>
      <c r="X15" s="90"/>
      <c r="Y15" s="91"/>
      <c r="Z15" s="90"/>
      <c r="AA15" s="90"/>
      <c r="AB15" s="90"/>
      <c r="AC15" s="91"/>
      <c r="AD15" s="90"/>
      <c r="AE15" s="90"/>
      <c r="AF15" s="90"/>
      <c r="AG15" s="91"/>
      <c r="AH15" s="90"/>
      <c r="AI15" s="90"/>
      <c r="AJ15" s="90"/>
      <c r="AK15" s="91"/>
      <c r="AL15" s="90"/>
      <c r="AM15" s="90"/>
      <c r="AN15" s="90"/>
      <c r="AO15" s="91"/>
      <c r="AP15" s="90"/>
      <c r="AQ15" s="90"/>
      <c r="AR15" s="90"/>
      <c r="AS15" s="91"/>
      <c r="AT15" s="90"/>
      <c r="AU15" s="90"/>
      <c r="AV15" s="90"/>
      <c r="AW15" s="91"/>
      <c r="AX15" s="90"/>
      <c r="AY15" s="90"/>
      <c r="AZ15" s="90"/>
      <c r="BA15" s="91"/>
      <c r="BB15" s="90"/>
      <c r="BC15" s="90"/>
      <c r="BD15" s="90"/>
      <c r="BE15" s="91"/>
      <c r="BF15" s="92"/>
      <c r="BG15" s="92"/>
      <c r="BH15" s="92"/>
      <c r="BI15" s="88"/>
    </row>
    <row r="16" spans="1:61" ht="15.75">
      <c r="A16" s="89" t="s">
        <v>39</v>
      </c>
      <c r="B16" s="90"/>
      <c r="C16" s="90"/>
      <c r="D16" s="90"/>
      <c r="E16" s="91"/>
      <c r="F16" s="90"/>
      <c r="G16" s="90"/>
      <c r="H16" s="90"/>
      <c r="I16" s="91"/>
      <c r="J16" s="90"/>
      <c r="K16" s="90"/>
      <c r="L16" s="90"/>
      <c r="M16" s="91"/>
      <c r="N16" s="90"/>
      <c r="O16" s="90"/>
      <c r="P16" s="90"/>
      <c r="Q16" s="91"/>
      <c r="R16" s="90"/>
      <c r="S16" s="90"/>
      <c r="T16" s="90"/>
      <c r="U16" s="91"/>
      <c r="V16" s="90"/>
      <c r="W16" s="90"/>
      <c r="X16" s="90"/>
      <c r="Y16" s="91"/>
      <c r="Z16" s="90"/>
      <c r="AA16" s="90"/>
      <c r="AB16" s="90"/>
      <c r="AC16" s="91"/>
      <c r="AD16" s="90"/>
      <c r="AE16" s="90"/>
      <c r="AF16" s="90"/>
      <c r="AG16" s="91"/>
      <c r="AH16" s="90"/>
      <c r="AI16" s="90"/>
      <c r="AJ16" s="90"/>
      <c r="AK16" s="91"/>
      <c r="AL16" s="90"/>
      <c r="AM16" s="90"/>
      <c r="AN16" s="90"/>
      <c r="AO16" s="91"/>
      <c r="AP16" s="90"/>
      <c r="AQ16" s="90"/>
      <c r="AR16" s="90"/>
      <c r="AS16" s="91"/>
      <c r="AT16" s="90"/>
      <c r="AU16" s="90"/>
      <c r="AV16" s="90"/>
      <c r="AW16" s="91"/>
      <c r="AX16" s="90"/>
      <c r="AY16" s="90"/>
      <c r="AZ16" s="90"/>
      <c r="BA16" s="91"/>
      <c r="BB16" s="90"/>
      <c r="BC16" s="90"/>
      <c r="BD16" s="90"/>
      <c r="BE16" s="91"/>
      <c r="BF16" s="92"/>
      <c r="BG16" s="92"/>
      <c r="BH16" s="92"/>
      <c r="BI16" s="88"/>
    </row>
    <row r="17" spans="1:61" ht="15.75">
      <c r="A17" s="86" t="s">
        <v>40</v>
      </c>
      <c r="B17" s="83"/>
      <c r="C17" s="83"/>
      <c r="D17" s="83"/>
      <c r="E17" s="84"/>
      <c r="F17" s="83"/>
      <c r="G17" s="83"/>
      <c r="H17" s="83"/>
      <c r="I17" s="84"/>
      <c r="J17" s="83"/>
      <c r="K17" s="83"/>
      <c r="L17" s="83"/>
      <c r="M17" s="84"/>
      <c r="N17" s="83"/>
      <c r="O17" s="83"/>
      <c r="P17" s="83"/>
      <c r="Q17" s="84"/>
      <c r="R17" s="83"/>
      <c r="S17" s="83"/>
      <c r="T17" s="83"/>
      <c r="U17" s="84"/>
      <c r="V17" s="83"/>
      <c r="W17" s="83"/>
      <c r="X17" s="83"/>
      <c r="Y17" s="84"/>
      <c r="Z17" s="83"/>
      <c r="AA17" s="83"/>
      <c r="AB17" s="83"/>
      <c r="AC17" s="84"/>
      <c r="AD17" s="83"/>
      <c r="AE17" s="83"/>
      <c r="AF17" s="83"/>
      <c r="AG17" s="84"/>
      <c r="AH17" s="83"/>
      <c r="AI17" s="83"/>
      <c r="AJ17" s="83"/>
      <c r="AK17" s="84"/>
      <c r="AL17" s="83"/>
      <c r="AM17" s="83"/>
      <c r="AN17" s="83"/>
      <c r="AO17" s="84"/>
      <c r="AP17" s="83"/>
      <c r="AQ17" s="83"/>
      <c r="AR17" s="83"/>
      <c r="AS17" s="84"/>
      <c r="AT17" s="83"/>
      <c r="AU17" s="83"/>
      <c r="AV17" s="83"/>
      <c r="AW17" s="84"/>
      <c r="AX17" s="83"/>
      <c r="AY17" s="83"/>
      <c r="AZ17" s="83"/>
      <c r="BA17" s="84"/>
      <c r="BB17" s="83"/>
      <c r="BC17" s="83"/>
      <c r="BD17" s="83"/>
      <c r="BE17" s="84"/>
      <c r="BF17" s="85"/>
      <c r="BG17" s="85"/>
      <c r="BH17" s="85"/>
      <c r="BI17" s="84"/>
    </row>
    <row r="18" spans="1:61" ht="15.75">
      <c r="A18" s="86" t="s">
        <v>41</v>
      </c>
      <c r="B18" s="83"/>
      <c r="C18" s="83"/>
      <c r="D18" s="83"/>
      <c r="E18" s="84"/>
      <c r="F18" s="83"/>
      <c r="G18" s="83"/>
      <c r="H18" s="83"/>
      <c r="I18" s="84"/>
      <c r="J18" s="83"/>
      <c r="K18" s="83"/>
      <c r="L18" s="83"/>
      <c r="M18" s="84"/>
      <c r="N18" s="83"/>
      <c r="O18" s="83"/>
      <c r="P18" s="83"/>
      <c r="Q18" s="84"/>
      <c r="R18" s="83"/>
      <c r="S18" s="83"/>
      <c r="T18" s="83"/>
      <c r="U18" s="84"/>
      <c r="V18" s="83"/>
      <c r="W18" s="83"/>
      <c r="X18" s="83"/>
      <c r="Y18" s="84"/>
      <c r="Z18" s="83"/>
      <c r="AA18" s="83"/>
      <c r="AB18" s="83"/>
      <c r="AC18" s="84"/>
      <c r="AD18" s="83"/>
      <c r="AE18" s="83"/>
      <c r="AF18" s="83"/>
      <c r="AG18" s="84"/>
      <c r="AH18" s="83"/>
      <c r="AI18" s="83"/>
      <c r="AJ18" s="83"/>
      <c r="AK18" s="84"/>
      <c r="AL18" s="83"/>
      <c r="AM18" s="83"/>
      <c r="AN18" s="83"/>
      <c r="AO18" s="84"/>
      <c r="AP18" s="83"/>
      <c r="AQ18" s="83"/>
      <c r="AR18" s="83"/>
      <c r="AS18" s="84"/>
      <c r="AT18" s="83"/>
      <c r="AU18" s="83"/>
      <c r="AV18" s="83"/>
      <c r="AW18" s="84"/>
      <c r="AX18" s="83"/>
      <c r="AY18" s="83"/>
      <c r="AZ18" s="83"/>
      <c r="BA18" s="84"/>
      <c r="BB18" s="83"/>
      <c r="BC18" s="83"/>
      <c r="BD18" s="83"/>
      <c r="BE18" s="84"/>
      <c r="BF18" s="85"/>
      <c r="BG18" s="85"/>
      <c r="BH18" s="85"/>
      <c r="BI18" s="84"/>
    </row>
    <row r="19" spans="1:61" ht="15.75">
      <c r="A19" s="93" t="s">
        <v>42</v>
      </c>
      <c r="B19" s="94"/>
      <c r="C19" s="94"/>
      <c r="D19" s="94"/>
      <c r="E19" s="95"/>
      <c r="F19" s="94"/>
      <c r="G19" s="94"/>
      <c r="H19" s="94"/>
      <c r="I19" s="95"/>
      <c r="J19" s="94"/>
      <c r="K19" s="94"/>
      <c r="L19" s="94"/>
      <c r="M19" s="95"/>
      <c r="N19" s="94"/>
      <c r="O19" s="94"/>
      <c r="P19" s="94"/>
      <c r="Q19" s="95"/>
      <c r="R19" s="94"/>
      <c r="S19" s="94"/>
      <c r="T19" s="94"/>
      <c r="U19" s="95"/>
      <c r="V19" s="94"/>
      <c r="W19" s="94"/>
      <c r="X19" s="94"/>
      <c r="Y19" s="95"/>
      <c r="Z19" s="94"/>
      <c r="AA19" s="94"/>
      <c r="AB19" s="94"/>
      <c r="AC19" s="95"/>
      <c r="AD19" s="94"/>
      <c r="AE19" s="94"/>
      <c r="AF19" s="94"/>
      <c r="AG19" s="95"/>
      <c r="AH19" s="94"/>
      <c r="AI19" s="94"/>
      <c r="AJ19" s="94"/>
      <c r="AK19" s="95"/>
      <c r="AL19" s="94"/>
      <c r="AM19" s="94"/>
      <c r="AN19" s="94"/>
      <c r="AO19" s="95"/>
      <c r="AP19" s="94"/>
      <c r="AQ19" s="94"/>
      <c r="AR19" s="94"/>
      <c r="AS19" s="95"/>
      <c r="AT19" s="94"/>
      <c r="AU19" s="94"/>
      <c r="AV19" s="94"/>
      <c r="AW19" s="95"/>
      <c r="AX19" s="94"/>
      <c r="AY19" s="94"/>
      <c r="AZ19" s="94"/>
      <c r="BA19" s="95"/>
      <c r="BB19" s="94"/>
      <c r="BC19" s="94"/>
      <c r="BD19" s="94"/>
      <c r="BE19" s="95"/>
      <c r="BF19" s="85"/>
      <c r="BG19" s="85"/>
      <c r="BH19" s="85"/>
      <c r="BI19" s="84"/>
    </row>
    <row r="20" spans="1:61" ht="15.75">
      <c r="A20" s="87" t="s">
        <v>43</v>
      </c>
      <c r="B20" s="83"/>
      <c r="C20" s="83"/>
      <c r="D20" s="83"/>
      <c r="E20" s="84"/>
      <c r="F20" s="83"/>
      <c r="G20" s="83"/>
      <c r="H20" s="83"/>
      <c r="I20" s="84"/>
      <c r="J20" s="83"/>
      <c r="K20" s="83"/>
      <c r="L20" s="83"/>
      <c r="M20" s="84"/>
      <c r="N20" s="83"/>
      <c r="O20" s="83"/>
      <c r="P20" s="83"/>
      <c r="Q20" s="84"/>
      <c r="R20" s="83"/>
      <c r="S20" s="83"/>
      <c r="T20" s="83"/>
      <c r="U20" s="84"/>
      <c r="V20" s="83"/>
      <c r="W20" s="83"/>
      <c r="X20" s="83"/>
      <c r="Y20" s="84"/>
      <c r="Z20" s="83"/>
      <c r="AA20" s="83"/>
      <c r="AB20" s="83"/>
      <c r="AC20" s="84"/>
      <c r="AD20" s="83"/>
      <c r="AE20" s="83"/>
      <c r="AF20" s="83"/>
      <c r="AG20" s="84"/>
      <c r="AH20" s="83"/>
      <c r="AI20" s="83"/>
      <c r="AJ20" s="83"/>
      <c r="AK20" s="84"/>
      <c r="AL20" s="83"/>
      <c r="AM20" s="83"/>
      <c r="AN20" s="83"/>
      <c r="AO20" s="84"/>
      <c r="AP20" s="83"/>
      <c r="AQ20" s="83"/>
      <c r="AR20" s="83"/>
      <c r="AS20" s="84"/>
      <c r="AT20" s="83"/>
      <c r="AU20" s="83"/>
      <c r="AV20" s="83"/>
      <c r="AW20" s="84"/>
      <c r="AX20" s="83"/>
      <c r="AY20" s="83"/>
      <c r="AZ20" s="83"/>
      <c r="BA20" s="84"/>
      <c r="BB20" s="83"/>
      <c r="BC20" s="83"/>
      <c r="BD20" s="83"/>
      <c r="BE20" s="84"/>
      <c r="BF20" s="85"/>
      <c r="BG20" s="85"/>
      <c r="BH20" s="85"/>
      <c r="BI20" s="84"/>
    </row>
    <row r="21" spans="1:61" ht="19.5" customHeight="1">
      <c r="A21" s="96" t="s">
        <v>44</v>
      </c>
      <c r="B21" s="97"/>
      <c r="C21" s="97"/>
      <c r="D21" s="97"/>
      <c r="E21" s="98"/>
      <c r="F21" s="97"/>
      <c r="G21" s="97"/>
      <c r="H21" s="97"/>
      <c r="I21" s="98"/>
      <c r="J21" s="97"/>
      <c r="K21" s="97"/>
      <c r="L21" s="97"/>
      <c r="M21" s="98"/>
      <c r="N21" s="97"/>
      <c r="O21" s="97"/>
      <c r="P21" s="97"/>
      <c r="Q21" s="98"/>
      <c r="R21" s="97"/>
      <c r="S21" s="97"/>
      <c r="T21" s="97"/>
      <c r="U21" s="98"/>
      <c r="V21" s="97"/>
      <c r="W21" s="97"/>
      <c r="X21" s="97"/>
      <c r="Y21" s="98"/>
      <c r="Z21" s="97"/>
      <c r="AA21" s="97"/>
      <c r="AB21" s="97"/>
      <c r="AC21" s="98"/>
      <c r="AD21" s="97"/>
      <c r="AE21" s="97"/>
      <c r="AF21" s="97"/>
      <c r="AG21" s="98"/>
      <c r="AH21" s="97"/>
      <c r="AI21" s="97"/>
      <c r="AJ21" s="97"/>
      <c r="AK21" s="98"/>
      <c r="AL21" s="97"/>
      <c r="AM21" s="97"/>
      <c r="AN21" s="97"/>
      <c r="AO21" s="98"/>
      <c r="AP21" s="97"/>
      <c r="AQ21" s="97"/>
      <c r="AR21" s="97"/>
      <c r="AS21" s="98"/>
      <c r="AT21" s="97"/>
      <c r="AU21" s="97"/>
      <c r="AV21" s="97"/>
      <c r="AW21" s="98"/>
      <c r="AX21" s="97"/>
      <c r="AY21" s="97"/>
      <c r="AZ21" s="97"/>
      <c r="BA21" s="98"/>
      <c r="BB21" s="97"/>
      <c r="BC21" s="97"/>
      <c r="BD21" s="97"/>
      <c r="BE21" s="98"/>
      <c r="BF21" s="99"/>
      <c r="BG21" s="99"/>
      <c r="BH21" s="99"/>
      <c r="BI21" s="98"/>
    </row>
    <row r="22" spans="1:61" ht="16.5" customHeight="1">
      <c r="A22" s="100" t="s">
        <v>45</v>
      </c>
      <c r="B22" s="94"/>
      <c r="C22" s="94"/>
      <c r="D22" s="94"/>
      <c r="E22" s="95"/>
      <c r="F22" s="94"/>
      <c r="G22" s="94"/>
      <c r="H22" s="94"/>
      <c r="I22" s="95"/>
      <c r="J22" s="94"/>
      <c r="K22" s="94"/>
      <c r="L22" s="94"/>
      <c r="M22" s="95"/>
      <c r="N22" s="94"/>
      <c r="O22" s="94"/>
      <c r="P22" s="94"/>
      <c r="Q22" s="95"/>
      <c r="R22" s="94"/>
      <c r="S22" s="94"/>
      <c r="T22" s="94"/>
      <c r="U22" s="95"/>
      <c r="V22" s="94"/>
      <c r="W22" s="94"/>
      <c r="X22" s="94"/>
      <c r="Y22" s="95"/>
      <c r="Z22" s="94"/>
      <c r="AA22" s="94"/>
      <c r="AB22" s="94"/>
      <c r="AC22" s="95"/>
      <c r="AD22" s="94"/>
      <c r="AE22" s="94"/>
      <c r="AF22" s="94"/>
      <c r="AG22" s="95"/>
      <c r="AH22" s="94"/>
      <c r="AI22" s="94"/>
      <c r="AJ22" s="94"/>
      <c r="AK22" s="95"/>
      <c r="AL22" s="94"/>
      <c r="AM22" s="94"/>
      <c r="AN22" s="94"/>
      <c r="AO22" s="95"/>
      <c r="AP22" s="94"/>
      <c r="AQ22" s="94"/>
      <c r="AR22" s="94"/>
      <c r="AS22" s="95"/>
      <c r="AT22" s="94"/>
      <c r="AU22" s="94"/>
      <c r="AV22" s="94"/>
      <c r="AW22" s="95"/>
      <c r="AX22" s="94"/>
      <c r="AY22" s="94"/>
      <c r="AZ22" s="94"/>
      <c r="BA22" s="95"/>
      <c r="BB22" s="94"/>
      <c r="BC22" s="94"/>
      <c r="BD22" s="94"/>
      <c r="BE22" s="95"/>
      <c r="BF22" s="101"/>
      <c r="BG22" s="101"/>
      <c r="BH22" s="101"/>
      <c r="BI22" s="95"/>
    </row>
    <row r="23" spans="1:61" ht="15.75">
      <c r="A23" s="89" t="s">
        <v>46</v>
      </c>
      <c r="B23" s="90"/>
      <c r="C23" s="90"/>
      <c r="D23" s="90"/>
      <c r="E23" s="91"/>
      <c r="F23" s="90"/>
      <c r="G23" s="90"/>
      <c r="H23" s="90"/>
      <c r="I23" s="91"/>
      <c r="J23" s="90"/>
      <c r="K23" s="90"/>
      <c r="L23" s="90"/>
      <c r="M23" s="91"/>
      <c r="N23" s="90"/>
      <c r="O23" s="90"/>
      <c r="P23" s="90"/>
      <c r="Q23" s="91"/>
      <c r="R23" s="90"/>
      <c r="S23" s="90"/>
      <c r="T23" s="90"/>
      <c r="U23" s="91"/>
      <c r="V23" s="90"/>
      <c r="W23" s="90"/>
      <c r="X23" s="90"/>
      <c r="Y23" s="91"/>
      <c r="Z23" s="90"/>
      <c r="AA23" s="90"/>
      <c r="AB23" s="90"/>
      <c r="AC23" s="91"/>
      <c r="AD23" s="90"/>
      <c r="AE23" s="90"/>
      <c r="AF23" s="90"/>
      <c r="AG23" s="91"/>
      <c r="AH23" s="90"/>
      <c r="AI23" s="90"/>
      <c r="AJ23" s="90"/>
      <c r="AK23" s="91"/>
      <c r="AL23" s="90"/>
      <c r="AM23" s="90"/>
      <c r="AN23" s="90"/>
      <c r="AO23" s="91"/>
      <c r="AP23" s="90"/>
      <c r="AQ23" s="90"/>
      <c r="AR23" s="90"/>
      <c r="AS23" s="91"/>
      <c r="AT23" s="90"/>
      <c r="AU23" s="90"/>
      <c r="AV23" s="90"/>
      <c r="AW23" s="91"/>
      <c r="AX23" s="90"/>
      <c r="AY23" s="90"/>
      <c r="AZ23" s="90"/>
      <c r="BA23" s="91"/>
      <c r="BB23" s="90"/>
      <c r="BC23" s="90"/>
      <c r="BD23" s="90"/>
      <c r="BE23" s="91"/>
      <c r="BF23" s="102"/>
      <c r="BG23" s="102"/>
      <c r="BH23" s="102"/>
      <c r="BI23" s="91"/>
    </row>
    <row r="24" spans="1:61" ht="15.75">
      <c r="A24" s="89" t="s">
        <v>47</v>
      </c>
      <c r="B24" s="90"/>
      <c r="C24" s="90"/>
      <c r="D24" s="90"/>
      <c r="E24" s="91"/>
      <c r="F24" s="90"/>
      <c r="G24" s="90"/>
      <c r="H24" s="90"/>
      <c r="I24" s="91"/>
      <c r="J24" s="90"/>
      <c r="K24" s="90"/>
      <c r="L24" s="90"/>
      <c r="M24" s="91"/>
      <c r="N24" s="90"/>
      <c r="O24" s="90"/>
      <c r="P24" s="90"/>
      <c r="Q24" s="91"/>
      <c r="R24" s="90"/>
      <c r="S24" s="90"/>
      <c r="T24" s="90"/>
      <c r="U24" s="91"/>
      <c r="V24" s="90"/>
      <c r="W24" s="90"/>
      <c r="X24" s="90"/>
      <c r="Y24" s="91"/>
      <c r="Z24" s="90"/>
      <c r="AA24" s="90"/>
      <c r="AB24" s="90"/>
      <c r="AC24" s="91"/>
      <c r="AD24" s="90"/>
      <c r="AE24" s="90"/>
      <c r="AF24" s="90"/>
      <c r="AG24" s="91"/>
      <c r="AH24" s="90"/>
      <c r="AI24" s="90"/>
      <c r="AJ24" s="90"/>
      <c r="AK24" s="91"/>
      <c r="AL24" s="90"/>
      <c r="AM24" s="90"/>
      <c r="AN24" s="90"/>
      <c r="AO24" s="91"/>
      <c r="AP24" s="90"/>
      <c r="AQ24" s="90"/>
      <c r="AR24" s="90"/>
      <c r="AS24" s="91"/>
      <c r="AT24" s="90"/>
      <c r="AU24" s="90"/>
      <c r="AV24" s="90"/>
      <c r="AW24" s="91"/>
      <c r="AX24" s="90"/>
      <c r="AY24" s="90"/>
      <c r="AZ24" s="90"/>
      <c r="BA24" s="91"/>
      <c r="BB24" s="90"/>
      <c r="BC24" s="90"/>
      <c r="BD24" s="90"/>
      <c r="BE24" s="91"/>
      <c r="BF24" s="102"/>
      <c r="BG24" s="102"/>
      <c r="BH24" s="102"/>
      <c r="BI24" s="91"/>
    </row>
    <row r="25" spans="1:61" ht="15.75">
      <c r="A25" s="89" t="s">
        <v>48</v>
      </c>
      <c r="B25" s="90"/>
      <c r="C25" s="90"/>
      <c r="D25" s="90"/>
      <c r="E25" s="91"/>
      <c r="F25" s="90"/>
      <c r="G25" s="90"/>
      <c r="H25" s="90"/>
      <c r="I25" s="91"/>
      <c r="J25" s="90"/>
      <c r="K25" s="90"/>
      <c r="L25" s="90"/>
      <c r="M25" s="91"/>
      <c r="N25" s="90"/>
      <c r="O25" s="90"/>
      <c r="P25" s="90"/>
      <c r="Q25" s="91"/>
      <c r="R25" s="90"/>
      <c r="S25" s="90"/>
      <c r="T25" s="90"/>
      <c r="U25" s="91"/>
      <c r="V25" s="90"/>
      <c r="W25" s="90"/>
      <c r="X25" s="90"/>
      <c r="Y25" s="91"/>
      <c r="Z25" s="90"/>
      <c r="AA25" s="90"/>
      <c r="AB25" s="90"/>
      <c r="AC25" s="91"/>
      <c r="AD25" s="90"/>
      <c r="AE25" s="90"/>
      <c r="AF25" s="90"/>
      <c r="AG25" s="91"/>
      <c r="AH25" s="90"/>
      <c r="AI25" s="90"/>
      <c r="AJ25" s="90"/>
      <c r="AK25" s="91"/>
      <c r="AL25" s="90"/>
      <c r="AM25" s="90"/>
      <c r="AN25" s="90"/>
      <c r="AO25" s="91"/>
      <c r="AP25" s="90"/>
      <c r="AQ25" s="90"/>
      <c r="AR25" s="90"/>
      <c r="AS25" s="91"/>
      <c r="AT25" s="90"/>
      <c r="AU25" s="90"/>
      <c r="AV25" s="90"/>
      <c r="AW25" s="91"/>
      <c r="AX25" s="90"/>
      <c r="AY25" s="90"/>
      <c r="AZ25" s="90"/>
      <c r="BA25" s="91"/>
      <c r="BB25" s="90"/>
      <c r="BC25" s="90"/>
      <c r="BD25" s="90"/>
      <c r="BE25" s="91"/>
      <c r="BF25" s="102"/>
      <c r="BG25" s="102"/>
      <c r="BH25" s="102"/>
      <c r="BI25" s="91"/>
    </row>
    <row r="26" spans="1:61" ht="15.75">
      <c r="A26" s="89" t="s">
        <v>49</v>
      </c>
      <c r="B26" s="90"/>
      <c r="C26" s="90"/>
      <c r="D26" s="90"/>
      <c r="E26" s="91"/>
      <c r="F26" s="90"/>
      <c r="G26" s="90"/>
      <c r="H26" s="90"/>
      <c r="I26" s="91"/>
      <c r="J26" s="90"/>
      <c r="K26" s="90"/>
      <c r="L26" s="90"/>
      <c r="M26" s="91"/>
      <c r="N26" s="90"/>
      <c r="O26" s="90"/>
      <c r="P26" s="90"/>
      <c r="Q26" s="91"/>
      <c r="R26" s="90"/>
      <c r="S26" s="90"/>
      <c r="T26" s="90"/>
      <c r="U26" s="91"/>
      <c r="V26" s="90"/>
      <c r="W26" s="90"/>
      <c r="X26" s="90"/>
      <c r="Y26" s="91"/>
      <c r="Z26" s="90"/>
      <c r="AA26" s="90"/>
      <c r="AB26" s="90"/>
      <c r="AC26" s="91"/>
      <c r="AD26" s="90"/>
      <c r="AE26" s="90"/>
      <c r="AF26" s="90"/>
      <c r="AG26" s="91"/>
      <c r="AH26" s="90"/>
      <c r="AI26" s="90"/>
      <c r="AJ26" s="90"/>
      <c r="AK26" s="91"/>
      <c r="AL26" s="90"/>
      <c r="AM26" s="90"/>
      <c r="AN26" s="90"/>
      <c r="AO26" s="91"/>
      <c r="AP26" s="90"/>
      <c r="AQ26" s="90"/>
      <c r="AR26" s="90"/>
      <c r="AS26" s="91"/>
      <c r="AT26" s="90"/>
      <c r="AU26" s="90"/>
      <c r="AV26" s="90"/>
      <c r="AW26" s="91"/>
      <c r="AX26" s="90"/>
      <c r="AY26" s="90"/>
      <c r="AZ26" s="90"/>
      <c r="BA26" s="91"/>
      <c r="BB26" s="90"/>
      <c r="BC26" s="90"/>
      <c r="BD26" s="90"/>
      <c r="BE26" s="91"/>
      <c r="BF26" s="102"/>
      <c r="BG26" s="102"/>
      <c r="BH26" s="102"/>
      <c r="BI26" s="91"/>
    </row>
    <row r="27" spans="1:61" ht="19.5" customHeight="1">
      <c r="A27" s="103" t="s">
        <v>50</v>
      </c>
      <c r="B27" s="104"/>
      <c r="C27" s="104"/>
      <c r="D27" s="104"/>
      <c r="E27" s="105"/>
      <c r="F27" s="104"/>
      <c r="G27" s="104"/>
      <c r="H27" s="104"/>
      <c r="I27" s="105"/>
      <c r="J27" s="104"/>
      <c r="K27" s="104"/>
      <c r="L27" s="104"/>
      <c r="M27" s="105"/>
      <c r="N27" s="104"/>
      <c r="O27" s="104"/>
      <c r="P27" s="104"/>
      <c r="Q27" s="105"/>
      <c r="R27" s="104"/>
      <c r="S27" s="104"/>
      <c r="T27" s="104"/>
      <c r="U27" s="105"/>
      <c r="V27" s="104"/>
      <c r="W27" s="104"/>
      <c r="X27" s="104"/>
      <c r="Y27" s="105"/>
      <c r="Z27" s="104"/>
      <c r="AA27" s="104"/>
      <c r="AB27" s="104"/>
      <c r="AC27" s="105"/>
      <c r="AD27" s="104"/>
      <c r="AE27" s="104"/>
      <c r="AF27" s="104"/>
      <c r="AG27" s="105"/>
      <c r="AH27" s="104"/>
      <c r="AI27" s="104"/>
      <c r="AJ27" s="104"/>
      <c r="AK27" s="105"/>
      <c r="AL27" s="104"/>
      <c r="AM27" s="104"/>
      <c r="AN27" s="104"/>
      <c r="AO27" s="105"/>
      <c r="AP27" s="104"/>
      <c r="AQ27" s="104"/>
      <c r="AR27" s="104"/>
      <c r="AS27" s="105"/>
      <c r="AT27" s="104"/>
      <c r="AU27" s="104"/>
      <c r="AV27" s="104"/>
      <c r="AW27" s="105"/>
      <c r="AX27" s="104"/>
      <c r="AY27" s="104"/>
      <c r="AZ27" s="104"/>
      <c r="BA27" s="105"/>
      <c r="BB27" s="104"/>
      <c r="BC27" s="104"/>
      <c r="BD27" s="104"/>
      <c r="BE27" s="105"/>
      <c r="BF27" s="106"/>
      <c r="BG27" s="106"/>
      <c r="BH27" s="106"/>
      <c r="BI27" s="105"/>
    </row>
  </sheetData>
  <sheetProtection/>
  <printOptions horizontalCentered="1"/>
  <pageMargins left="0.3937007874015748" right="0.3937007874015748" top="0.5905511811023623" bottom="0.5905511811023623" header="0.5118110236220472" footer="0.3937007874015748"/>
  <pageSetup horizontalDpi="600" verticalDpi="600" orientation="landscape" paperSize="9" r:id="rId1"/>
  <headerFooter alignWithMargins="0">
    <oddHeader>&amp;R2. sz. melléklet</oddHeader>
    <oddFooter>&amp;C&amp;P</oddFooter>
  </headerFooter>
  <colBreaks count="3" manualBreakCount="3">
    <brk id="25" max="65535" man="1"/>
    <brk id="37" max="65535" man="1"/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Tibor</dc:creator>
  <cp:keywords/>
  <dc:description/>
  <cp:lastModifiedBy>grohne</cp:lastModifiedBy>
  <cp:lastPrinted>2009-10-27T10:20:25Z</cp:lastPrinted>
  <dcterms:created xsi:type="dcterms:W3CDTF">2009-10-07T07:46:39Z</dcterms:created>
  <dcterms:modified xsi:type="dcterms:W3CDTF">2009-10-27T11:07:20Z</dcterms:modified>
  <cp:category/>
  <cp:version/>
  <cp:contentType/>
  <cp:contentStatus/>
</cp:coreProperties>
</file>