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2010.I.félév" sheetId="1" r:id="rId1"/>
  </sheets>
  <definedNames>
    <definedName name="_xlnm.Print_Titles" localSheetId="0">'2010.I.félév'!$4:$7</definedName>
  </definedNames>
  <calcPr fullCalcOnLoad="1"/>
</workbook>
</file>

<file path=xl/sharedStrings.xml><?xml version="1.0" encoding="utf-8"?>
<sst xmlns="http://schemas.openxmlformats.org/spreadsheetml/2006/main" count="62" uniqueCount="62">
  <si>
    <t>Adatok E Ft-ban</t>
  </si>
  <si>
    <t>Megnevezés</t>
  </si>
  <si>
    <t>2009. első félévi teljesítés</t>
  </si>
  <si>
    <t xml:space="preserve">értékben </t>
  </si>
  <si>
    <t>%-ban (teljesítés/módosítás)</t>
  </si>
  <si>
    <t>BEVÉTELEK</t>
  </si>
  <si>
    <t>Intézményi működési bevételek</t>
  </si>
  <si>
    <t>Önkormányzatok sajátos működési bevétele</t>
  </si>
  <si>
    <t xml:space="preserve">  - Illetékbevétel</t>
  </si>
  <si>
    <t xml:space="preserve">  - Személyi jövedelemadó</t>
  </si>
  <si>
    <t xml:space="preserve">  - Egyéb sajátos bevétel</t>
  </si>
  <si>
    <t>Felhalmozási és tőke jellegű bevétel</t>
  </si>
  <si>
    <t xml:space="preserve">  - Volt tanácsi váll.-ok értékesítéséből átengedett bev.</t>
  </si>
  <si>
    <t xml:space="preserve">  - Pénzügyi befektetések bevételei</t>
  </si>
  <si>
    <t xml:space="preserve">  - Tárgyi eszközök, immateriális javak értékesítése</t>
  </si>
  <si>
    <t xml:space="preserve">  - Felhalmozási célra átvett pénzeszköz</t>
  </si>
  <si>
    <t>Önkormányzatok állami támogatása</t>
  </si>
  <si>
    <t xml:space="preserve">  - Normatív állami hozzájárulás</t>
  </si>
  <si>
    <t xml:space="preserve">  - Normatív , kötött felhasználású támogatások</t>
  </si>
  <si>
    <t xml:space="preserve">  - Színház központi támogatása</t>
  </si>
  <si>
    <t xml:space="preserve">  - Címzett támogatás</t>
  </si>
  <si>
    <t xml:space="preserve">  - Céltámogatás</t>
  </si>
  <si>
    <t xml:space="preserve">  - Területi kiegyenlítést szolgáló támogatás</t>
  </si>
  <si>
    <t xml:space="preserve">  - Leghátrányosabb helyzetű kistérségek felzárk. tám.</t>
  </si>
  <si>
    <t xml:space="preserve">  - Helyi önk-ok fejlesztési, vis maior feladatainak tám.</t>
  </si>
  <si>
    <t xml:space="preserve">  - Egyéb központi támogatás</t>
  </si>
  <si>
    <t xml:space="preserve">  - Központosított előirányzat</t>
  </si>
  <si>
    <t>Átvett pénzeszközök</t>
  </si>
  <si>
    <t xml:space="preserve">  - Támogatás értékű felhalmazási bevétel</t>
  </si>
  <si>
    <t xml:space="preserve">  - Működési célra átvett pénzeszköz</t>
  </si>
  <si>
    <t xml:space="preserve">  - Kiegészítések, visszatérülések</t>
  </si>
  <si>
    <t>Költségvetési bevételek együtt</t>
  </si>
  <si>
    <t>Hitelek, értékpapírok bevételei</t>
  </si>
  <si>
    <t>Kölcsönök bevételei</t>
  </si>
  <si>
    <t>Kiegyenlítő, függő, átfutó bevételek</t>
  </si>
  <si>
    <t xml:space="preserve">BEVÉTELEK ÖSSZESEN:  </t>
  </si>
  <si>
    <t>KIADÁSOK</t>
  </si>
  <si>
    <t>Személyi juttatások</t>
  </si>
  <si>
    <t>Munkaadókat terhelő járulékok</t>
  </si>
  <si>
    <t>Dologi kiadások</t>
  </si>
  <si>
    <t>Pénzeszközök átadása</t>
  </si>
  <si>
    <t xml:space="preserve">  - Felhalmozási célra</t>
  </si>
  <si>
    <t xml:space="preserve">  - Működési célra</t>
  </si>
  <si>
    <t xml:space="preserve">  - Előző évi előir. maradvány, pénzmaradvány átadása</t>
  </si>
  <si>
    <t>Ellátottak pénzbeni juttatása</t>
  </si>
  <si>
    <t>Felújítási kiadások</t>
  </si>
  <si>
    <t>Felhalmozási kiadások</t>
  </si>
  <si>
    <t>Pénzforgalom nélküli kiadások</t>
  </si>
  <si>
    <t>Költségvetési kiadások együtt</t>
  </si>
  <si>
    <t>Hitelek, értékpapírok kiadásai</t>
  </si>
  <si>
    <t>Kölcsönök kiadásai</t>
  </si>
  <si>
    <t>Kiegyenlítő, függő, átfutó kiadások</t>
  </si>
  <si>
    <t xml:space="preserve">KIADÁSOK ÖSSZESEN:  </t>
  </si>
  <si>
    <t>2009. évi teljesítés</t>
  </si>
  <si>
    <t>2010. évi eredeti előirányzat</t>
  </si>
  <si>
    <t>2010. évi módosított előirányzat</t>
  </si>
  <si>
    <t>2010. első félévi teljesítés</t>
  </si>
  <si>
    <t>2010. első félév / 2009. első félév %-ban</t>
  </si>
  <si>
    <t>Békés Megyei Önkormányzat 2010. első félévi bevételeinek és kiadásainak alakulása</t>
  </si>
  <si>
    <t xml:space="preserve">  - OEP-től kórházak működtetésére  átvett pénzeszköz</t>
  </si>
  <si>
    <t xml:space="preserve">Pénzforgalom nélküli bevételek </t>
  </si>
  <si>
    <t xml:space="preserve">  - OEP-től kórházak fejlesztési céljainak   megvalósításához átvett pénzeszköz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</si>
</sst>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,%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29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0"/>
    </font>
    <font>
      <u val="single"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u val="single"/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3" fillId="6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21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3" fontId="20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Alignment="1" quotePrefix="1">
      <alignment horizontal="left"/>
    </xf>
    <xf numFmtId="0" fontId="25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165" fontId="25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Fill="1" applyBorder="1" applyAlignment="1">
      <alignment vertical="center"/>
    </xf>
    <xf numFmtId="166" fontId="26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/>
    </xf>
    <xf numFmtId="3" fontId="27" fillId="0" borderId="10" xfId="0" applyNumberFormat="1" applyFont="1" applyFill="1" applyBorder="1" applyAlignment="1">
      <alignment vertical="center"/>
    </xf>
    <xf numFmtId="166" fontId="25" fillId="0" borderId="10" xfId="0" applyNumberFormat="1" applyFont="1" applyBorder="1" applyAlignment="1">
      <alignment vertical="center"/>
    </xf>
    <xf numFmtId="3" fontId="27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vertical="center" wrapText="1" shrinkToFit="1"/>
    </xf>
    <xf numFmtId="3" fontId="26" fillId="0" borderId="10" xfId="0" applyNumberFormat="1" applyFont="1" applyBorder="1" applyAlignment="1">
      <alignment wrapText="1"/>
    </xf>
    <xf numFmtId="3" fontId="26" fillId="0" borderId="10" xfId="0" applyNumberFormat="1" applyFont="1" applyFill="1" applyBorder="1" applyAlignment="1">
      <alignment vertical="center" wrapText="1"/>
    </xf>
    <xf numFmtId="3" fontId="27" fillId="0" borderId="10" xfId="0" applyNumberFormat="1" applyFont="1" applyBorder="1" applyAlignment="1">
      <alignment wrapText="1"/>
    </xf>
    <xf numFmtId="3" fontId="27" fillId="0" borderId="10" xfId="0" applyNumberFormat="1" applyFont="1" applyFill="1" applyBorder="1" applyAlignment="1">
      <alignment vertical="center" wrapText="1"/>
    </xf>
    <xf numFmtId="0" fontId="26" fillId="0" borderId="10" xfId="0" applyFont="1" applyBorder="1" applyAlignment="1" quotePrefix="1">
      <alignment horizontal="left" vertical="center" wrapText="1"/>
    </xf>
    <xf numFmtId="0" fontId="28" fillId="0" borderId="10" xfId="0" applyFont="1" applyBorder="1" applyAlignment="1" quotePrefix="1">
      <alignment horizontal="left" vertical="center" wrapText="1"/>
    </xf>
    <xf numFmtId="3" fontId="28" fillId="0" borderId="10" xfId="0" applyNumberFormat="1" applyFont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66" fontId="28" fillId="0" borderId="10" xfId="0" applyNumberFormat="1" applyFont="1" applyBorder="1" applyAlignment="1">
      <alignment vertical="center"/>
    </xf>
    <xf numFmtId="0" fontId="24" fillId="0" borderId="10" xfId="0" applyFont="1" applyBorder="1" applyAlignment="1" quotePrefix="1">
      <alignment horizontal="left" vertical="center" wrapText="1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166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8" fillId="0" borderId="10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 quotePrefix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SheetLayoutView="100" zoomScalePageLayoutView="0" workbookViewId="0" topLeftCell="A28">
      <selection activeCell="J23" sqref="J23"/>
    </sheetView>
  </sheetViews>
  <sheetFormatPr defaultColWidth="8.796875" defaultRowHeight="15"/>
  <cols>
    <col min="1" max="1" width="38.3984375" style="0" customWidth="1"/>
    <col min="2" max="8" width="10.59765625" style="0" customWidth="1"/>
  </cols>
  <sheetData>
    <row r="1" spans="1:8" ht="15.75">
      <c r="A1" s="53" t="s">
        <v>58</v>
      </c>
      <c r="B1" s="53"/>
      <c r="C1" s="53"/>
      <c r="D1" s="53"/>
      <c r="E1" s="53"/>
      <c r="F1" s="53"/>
      <c r="G1" s="53"/>
      <c r="H1" s="53"/>
    </row>
    <row r="2" spans="1:8" ht="15.75">
      <c r="A2" s="18"/>
      <c r="B2" s="19"/>
      <c r="C2" s="19"/>
      <c r="D2" s="19"/>
      <c r="E2" s="19"/>
      <c r="F2" s="19"/>
      <c r="G2" s="19"/>
      <c r="H2" s="19"/>
    </row>
    <row r="3" spans="1:8" ht="15.75">
      <c r="A3" s="20"/>
      <c r="B3" s="21"/>
      <c r="C3" s="21"/>
      <c r="D3" s="21"/>
      <c r="E3" s="21"/>
      <c r="F3" s="21"/>
      <c r="G3" s="21"/>
      <c r="H3" s="22" t="s">
        <v>0</v>
      </c>
    </row>
    <row r="4" spans="1:8" ht="33.75" customHeight="1">
      <c r="A4" s="56" t="s">
        <v>1</v>
      </c>
      <c r="B4" s="57" t="s">
        <v>2</v>
      </c>
      <c r="C4" s="57" t="s">
        <v>53</v>
      </c>
      <c r="D4" s="54" t="s">
        <v>54</v>
      </c>
      <c r="E4" s="54" t="s">
        <v>55</v>
      </c>
      <c r="F4" s="55" t="s">
        <v>56</v>
      </c>
      <c r="G4" s="54"/>
      <c r="H4" s="54" t="s">
        <v>57</v>
      </c>
    </row>
    <row r="5" spans="1:8" ht="15.75">
      <c r="A5" s="56"/>
      <c r="B5" s="57"/>
      <c r="C5" s="57"/>
      <c r="D5" s="54"/>
      <c r="E5" s="54"/>
      <c r="F5" s="56" t="s">
        <v>3</v>
      </c>
      <c r="G5" s="54" t="s">
        <v>4</v>
      </c>
      <c r="H5" s="54"/>
    </row>
    <row r="6" spans="1:8" ht="15.75">
      <c r="A6" s="56"/>
      <c r="B6" s="57"/>
      <c r="C6" s="57"/>
      <c r="D6" s="54"/>
      <c r="E6" s="54"/>
      <c r="F6" s="56"/>
      <c r="G6" s="54"/>
      <c r="H6" s="54"/>
    </row>
    <row r="7" spans="1:8" ht="15.75">
      <c r="A7" s="56"/>
      <c r="B7" s="57"/>
      <c r="C7" s="57"/>
      <c r="D7" s="54"/>
      <c r="E7" s="54"/>
      <c r="F7" s="56"/>
      <c r="G7" s="54"/>
      <c r="H7" s="54"/>
    </row>
    <row r="8" spans="1:8" ht="15.75">
      <c r="A8" s="23" t="s">
        <v>5</v>
      </c>
      <c r="B8" s="24"/>
      <c r="C8" s="25"/>
      <c r="D8" s="24"/>
      <c r="E8" s="24"/>
      <c r="F8" s="24"/>
      <c r="G8" s="26"/>
      <c r="H8" s="26"/>
    </row>
    <row r="9" spans="1:8" s="16" customFormat="1" ht="15.75">
      <c r="A9" s="27" t="s">
        <v>6</v>
      </c>
      <c r="B9" s="28">
        <v>2850489</v>
      </c>
      <c r="C9" s="29">
        <v>6384731</v>
      </c>
      <c r="D9" s="28">
        <v>4009240</v>
      </c>
      <c r="E9" s="28">
        <v>4008210</v>
      </c>
      <c r="F9" s="28">
        <v>2396893</v>
      </c>
      <c r="G9" s="30">
        <f>IF(E9=0,0,F9/E9)</f>
        <v>0.5979958634901864</v>
      </c>
      <c r="H9" s="30">
        <f>IF(B9=0,0,F9/B9)</f>
        <v>0.8408708119905041</v>
      </c>
    </row>
    <row r="10" spans="1:8" s="16" customFormat="1" ht="15.75">
      <c r="A10" s="27" t="s">
        <v>7</v>
      </c>
      <c r="B10" s="28">
        <f>B11+B12+B13</f>
        <v>1239364</v>
      </c>
      <c r="C10" s="29">
        <f>C11+C12+C13</f>
        <v>2442668</v>
      </c>
      <c r="D10" s="28">
        <f>D11+D12+D13</f>
        <v>1532246</v>
      </c>
      <c r="E10" s="28">
        <f>E11+E12+E13</f>
        <v>1532246</v>
      </c>
      <c r="F10" s="28">
        <f>F11+F12+F13</f>
        <v>800469</v>
      </c>
      <c r="G10" s="30">
        <f aca="true" t="shared" si="0" ref="G10:G58">IF(E10=0,0,F10/E10)</f>
        <v>0.5224154607027853</v>
      </c>
      <c r="H10" s="30">
        <f aca="true" t="shared" si="1" ref="H10:H58">IF(B10=0,0,F10/B10)</f>
        <v>0.6458707853382865</v>
      </c>
    </row>
    <row r="11" spans="1:8" s="11" customFormat="1" ht="15.75">
      <c r="A11" s="31" t="s">
        <v>8</v>
      </c>
      <c r="B11" s="32">
        <v>861928</v>
      </c>
      <c r="C11" s="33">
        <v>1731018</v>
      </c>
      <c r="D11" s="32">
        <v>1200000</v>
      </c>
      <c r="E11" s="32">
        <v>1200000</v>
      </c>
      <c r="F11" s="32">
        <v>645310</v>
      </c>
      <c r="G11" s="34">
        <f t="shared" si="0"/>
        <v>0.5377583333333333</v>
      </c>
      <c r="H11" s="34">
        <f t="shared" si="1"/>
        <v>0.7486820244846437</v>
      </c>
    </row>
    <row r="12" spans="1:8" s="11" customFormat="1" ht="15.75">
      <c r="A12" s="31" t="s">
        <v>9</v>
      </c>
      <c r="B12" s="32">
        <v>375070</v>
      </c>
      <c r="C12" s="33">
        <v>709284</v>
      </c>
      <c r="D12" s="32">
        <v>332246</v>
      </c>
      <c r="E12" s="32">
        <v>332246</v>
      </c>
      <c r="F12" s="32">
        <v>155159</v>
      </c>
      <c r="G12" s="34">
        <f t="shared" si="0"/>
        <v>0.4670003551585271</v>
      </c>
      <c r="H12" s="34">
        <f t="shared" si="1"/>
        <v>0.41368011304556485</v>
      </c>
    </row>
    <row r="13" spans="1:8" s="11" customFormat="1" ht="15.75">
      <c r="A13" s="31" t="s">
        <v>10</v>
      </c>
      <c r="B13" s="32">
        <v>2366</v>
      </c>
      <c r="C13" s="33">
        <v>2366</v>
      </c>
      <c r="D13" s="35">
        <v>0</v>
      </c>
      <c r="E13" s="35">
        <v>0</v>
      </c>
      <c r="F13" s="35">
        <v>0</v>
      </c>
      <c r="G13" s="34">
        <f t="shared" si="0"/>
        <v>0</v>
      </c>
      <c r="H13" s="34">
        <f t="shared" si="1"/>
        <v>0</v>
      </c>
    </row>
    <row r="14" spans="1:8" s="16" customFormat="1" ht="15.75">
      <c r="A14" s="27" t="s">
        <v>11</v>
      </c>
      <c r="B14" s="28">
        <f>B15+B16+B17+B18</f>
        <v>344423</v>
      </c>
      <c r="C14" s="29">
        <f>C15+C16+C17+C18</f>
        <v>520613</v>
      </c>
      <c r="D14" s="28">
        <f>D15+D16+D17+D18</f>
        <v>1284007</v>
      </c>
      <c r="E14" s="28">
        <f>E15+E16+E17+E18</f>
        <v>1285307</v>
      </c>
      <c r="F14" s="28">
        <f>F15+F16+F17+F18</f>
        <v>306541</v>
      </c>
      <c r="G14" s="30">
        <f t="shared" si="0"/>
        <v>0.23849632811460608</v>
      </c>
      <c r="H14" s="30">
        <f t="shared" si="1"/>
        <v>0.8900131524317482</v>
      </c>
    </row>
    <row r="15" spans="1:8" s="11" customFormat="1" ht="15.75">
      <c r="A15" s="36" t="s">
        <v>12</v>
      </c>
      <c r="B15" s="32">
        <v>230</v>
      </c>
      <c r="C15" s="33">
        <v>230</v>
      </c>
      <c r="D15" s="32">
        <v>0</v>
      </c>
      <c r="E15" s="32">
        <v>0</v>
      </c>
      <c r="F15" s="32">
        <v>0</v>
      </c>
      <c r="G15" s="34">
        <f t="shared" si="0"/>
        <v>0</v>
      </c>
      <c r="H15" s="34">
        <f t="shared" si="1"/>
        <v>0</v>
      </c>
    </row>
    <row r="16" spans="1:8" s="11" customFormat="1" ht="15.75">
      <c r="A16" s="31" t="s">
        <v>13</v>
      </c>
      <c r="B16" s="32">
        <v>73</v>
      </c>
      <c r="C16" s="33">
        <v>73</v>
      </c>
      <c r="D16" s="32">
        <v>0</v>
      </c>
      <c r="E16" s="32">
        <v>0</v>
      </c>
      <c r="F16" s="32">
        <v>0</v>
      </c>
      <c r="G16" s="34">
        <f t="shared" si="0"/>
        <v>0</v>
      </c>
      <c r="H16" s="34">
        <f t="shared" si="1"/>
        <v>0</v>
      </c>
    </row>
    <row r="17" spans="1:8" s="11" customFormat="1" ht="15.75">
      <c r="A17" s="36" t="s">
        <v>14</v>
      </c>
      <c r="B17" s="32">
        <v>2652</v>
      </c>
      <c r="C17" s="33">
        <v>12276</v>
      </c>
      <c r="D17" s="32">
        <v>15000</v>
      </c>
      <c r="E17" s="32">
        <v>15000</v>
      </c>
      <c r="F17" s="32">
        <v>251</v>
      </c>
      <c r="G17" s="34">
        <f t="shared" si="0"/>
        <v>0.016733333333333333</v>
      </c>
      <c r="H17" s="34">
        <f t="shared" si="1"/>
        <v>0.09464555052790347</v>
      </c>
    </row>
    <row r="18" spans="1:256" s="13" customFormat="1" ht="15.75">
      <c r="A18" s="36" t="s">
        <v>15</v>
      </c>
      <c r="B18" s="32">
        <v>341468</v>
      </c>
      <c r="C18" s="33">
        <v>508034</v>
      </c>
      <c r="D18" s="32">
        <v>1269007</v>
      </c>
      <c r="E18" s="32">
        <v>1270307</v>
      </c>
      <c r="F18" s="32">
        <v>306290</v>
      </c>
      <c r="G18" s="34">
        <f t="shared" si="0"/>
        <v>0.24111494308068837</v>
      </c>
      <c r="H18" s="34">
        <f t="shared" si="1"/>
        <v>0.896980097695831</v>
      </c>
      <c r="I18" s="12"/>
      <c r="J18" s="8"/>
      <c r="K18" s="9"/>
      <c r="L18" s="8"/>
      <c r="M18" s="8"/>
      <c r="N18" s="8"/>
      <c r="O18" s="10"/>
      <c r="P18" s="10"/>
      <c r="Q18" s="12"/>
      <c r="R18" s="8"/>
      <c r="S18" s="9"/>
      <c r="T18" s="8"/>
      <c r="U18" s="8"/>
      <c r="V18" s="8"/>
      <c r="W18" s="10"/>
      <c r="X18" s="10"/>
      <c r="Y18" s="12"/>
      <c r="Z18" s="8"/>
      <c r="AA18" s="9"/>
      <c r="AB18" s="8"/>
      <c r="AC18" s="8"/>
      <c r="AD18" s="8"/>
      <c r="AE18" s="10"/>
      <c r="AF18" s="10"/>
      <c r="AG18" s="12"/>
      <c r="AH18" s="8"/>
      <c r="AI18" s="9"/>
      <c r="AJ18" s="8"/>
      <c r="AK18" s="8"/>
      <c r="AL18" s="8"/>
      <c r="AM18" s="10"/>
      <c r="AN18" s="10"/>
      <c r="AO18" s="12"/>
      <c r="AP18" s="8"/>
      <c r="AQ18" s="9"/>
      <c r="AR18" s="8"/>
      <c r="AS18" s="8"/>
      <c r="AT18" s="8"/>
      <c r="AU18" s="10"/>
      <c r="AV18" s="10"/>
      <c r="AW18" s="12"/>
      <c r="AX18" s="8"/>
      <c r="AY18" s="9"/>
      <c r="AZ18" s="8"/>
      <c r="BA18" s="8"/>
      <c r="BB18" s="8"/>
      <c r="BC18" s="10"/>
      <c r="BD18" s="10"/>
      <c r="BE18" s="12"/>
      <c r="BF18" s="8"/>
      <c r="BG18" s="9"/>
      <c r="BH18" s="8"/>
      <c r="BI18" s="8"/>
      <c r="BJ18" s="8"/>
      <c r="BK18" s="10"/>
      <c r="BL18" s="10"/>
      <c r="BM18" s="12"/>
      <c r="BN18" s="8"/>
      <c r="BO18" s="9"/>
      <c r="BP18" s="8"/>
      <c r="BQ18" s="8"/>
      <c r="BR18" s="8"/>
      <c r="BS18" s="10"/>
      <c r="BT18" s="10"/>
      <c r="BU18" s="12"/>
      <c r="BV18" s="8"/>
      <c r="BW18" s="9"/>
      <c r="BX18" s="8"/>
      <c r="BY18" s="8"/>
      <c r="BZ18" s="8"/>
      <c r="CA18" s="10"/>
      <c r="CB18" s="10"/>
      <c r="CC18" s="12"/>
      <c r="CD18" s="8"/>
      <c r="CE18" s="9"/>
      <c r="CF18" s="8"/>
      <c r="CG18" s="8"/>
      <c r="CH18" s="8"/>
      <c r="CI18" s="10"/>
      <c r="CJ18" s="10"/>
      <c r="CK18" s="12"/>
      <c r="CL18" s="8"/>
      <c r="CM18" s="9"/>
      <c r="CN18" s="8"/>
      <c r="CO18" s="8"/>
      <c r="CP18" s="8"/>
      <c r="CQ18" s="10"/>
      <c r="CR18" s="10"/>
      <c r="CS18" s="12"/>
      <c r="CT18" s="8"/>
      <c r="CU18" s="9"/>
      <c r="CV18" s="8"/>
      <c r="CW18" s="8"/>
      <c r="CX18" s="8"/>
      <c r="CY18" s="10"/>
      <c r="CZ18" s="10"/>
      <c r="DA18" s="12"/>
      <c r="DB18" s="8"/>
      <c r="DC18" s="9"/>
      <c r="DD18" s="8"/>
      <c r="DE18" s="8"/>
      <c r="DF18" s="8"/>
      <c r="DG18" s="10"/>
      <c r="DH18" s="10"/>
      <c r="DI18" s="12"/>
      <c r="DJ18" s="8"/>
      <c r="DK18" s="9"/>
      <c r="DL18" s="8"/>
      <c r="DM18" s="8"/>
      <c r="DN18" s="8"/>
      <c r="DO18" s="10"/>
      <c r="DP18" s="10"/>
      <c r="DQ18" s="12"/>
      <c r="DR18" s="8"/>
      <c r="DS18" s="9"/>
      <c r="DT18" s="8"/>
      <c r="DU18" s="8"/>
      <c r="DV18" s="8"/>
      <c r="DW18" s="10"/>
      <c r="DX18" s="10"/>
      <c r="DY18" s="12"/>
      <c r="DZ18" s="8"/>
      <c r="EA18" s="9"/>
      <c r="EB18" s="8"/>
      <c r="EC18" s="8"/>
      <c r="ED18" s="8"/>
      <c r="EE18" s="10"/>
      <c r="EF18" s="10"/>
      <c r="EG18" s="12"/>
      <c r="EH18" s="8"/>
      <c r="EI18" s="9"/>
      <c r="EJ18" s="8"/>
      <c r="EK18" s="8"/>
      <c r="EL18" s="8"/>
      <c r="EM18" s="10"/>
      <c r="EN18" s="10"/>
      <c r="EO18" s="12"/>
      <c r="EP18" s="8"/>
      <c r="EQ18" s="9"/>
      <c r="ER18" s="8"/>
      <c r="ES18" s="8"/>
      <c r="ET18" s="8"/>
      <c r="EU18" s="10"/>
      <c r="EV18" s="10"/>
      <c r="EW18" s="12"/>
      <c r="EX18" s="8"/>
      <c r="EY18" s="9"/>
      <c r="EZ18" s="8"/>
      <c r="FA18" s="8"/>
      <c r="FB18" s="8"/>
      <c r="FC18" s="10"/>
      <c r="FD18" s="10"/>
      <c r="FE18" s="12"/>
      <c r="FF18" s="8"/>
      <c r="FG18" s="9"/>
      <c r="FH18" s="8"/>
      <c r="FI18" s="8"/>
      <c r="FJ18" s="8"/>
      <c r="FK18" s="10"/>
      <c r="FL18" s="10"/>
      <c r="FM18" s="12"/>
      <c r="FN18" s="8"/>
      <c r="FO18" s="9"/>
      <c r="FP18" s="8"/>
      <c r="FQ18" s="8"/>
      <c r="FR18" s="8"/>
      <c r="FS18" s="10"/>
      <c r="FT18" s="10"/>
      <c r="FU18" s="12"/>
      <c r="FV18" s="8"/>
      <c r="FW18" s="9"/>
      <c r="FX18" s="8"/>
      <c r="FY18" s="8"/>
      <c r="FZ18" s="8"/>
      <c r="GA18" s="10"/>
      <c r="GB18" s="10"/>
      <c r="GC18" s="12"/>
      <c r="GD18" s="8"/>
      <c r="GE18" s="9"/>
      <c r="GF18" s="8"/>
      <c r="GG18" s="8"/>
      <c r="GH18" s="8"/>
      <c r="GI18" s="10"/>
      <c r="GJ18" s="10"/>
      <c r="GK18" s="12"/>
      <c r="GL18" s="8"/>
      <c r="GM18" s="9"/>
      <c r="GN18" s="8"/>
      <c r="GO18" s="8"/>
      <c r="GP18" s="8"/>
      <c r="GQ18" s="10"/>
      <c r="GR18" s="10"/>
      <c r="GS18" s="12"/>
      <c r="GT18" s="8"/>
      <c r="GU18" s="9"/>
      <c r="GV18" s="8"/>
      <c r="GW18" s="8"/>
      <c r="GX18" s="8"/>
      <c r="GY18" s="10"/>
      <c r="GZ18" s="10"/>
      <c r="HA18" s="12"/>
      <c r="HB18" s="8"/>
      <c r="HC18" s="9"/>
      <c r="HD18" s="8"/>
      <c r="HE18" s="8"/>
      <c r="HF18" s="8"/>
      <c r="HG18" s="10"/>
      <c r="HH18" s="10"/>
      <c r="HI18" s="12"/>
      <c r="HJ18" s="8"/>
      <c r="HK18" s="9"/>
      <c r="HL18" s="8"/>
      <c r="HM18" s="8"/>
      <c r="HN18" s="8"/>
      <c r="HO18" s="10"/>
      <c r="HP18" s="10"/>
      <c r="HQ18" s="12"/>
      <c r="HR18" s="8"/>
      <c r="HS18" s="9"/>
      <c r="HT18" s="8"/>
      <c r="HU18" s="8"/>
      <c r="HV18" s="8"/>
      <c r="HW18" s="10"/>
      <c r="HX18" s="10"/>
      <c r="HY18" s="12"/>
      <c r="HZ18" s="8"/>
      <c r="IA18" s="9"/>
      <c r="IB18" s="8"/>
      <c r="IC18" s="8"/>
      <c r="ID18" s="8"/>
      <c r="IE18" s="10"/>
      <c r="IF18" s="10"/>
      <c r="IG18" s="12"/>
      <c r="IH18" s="8"/>
      <c r="II18" s="9"/>
      <c r="IJ18" s="8"/>
      <c r="IK18" s="8"/>
      <c r="IL18" s="8"/>
      <c r="IM18" s="10"/>
      <c r="IN18" s="10"/>
      <c r="IO18" s="12"/>
      <c r="IP18" s="8"/>
      <c r="IQ18" s="9"/>
      <c r="IR18" s="8"/>
      <c r="IS18" s="8"/>
      <c r="IT18" s="8"/>
      <c r="IU18" s="10"/>
      <c r="IV18" s="10"/>
    </row>
    <row r="19" spans="1:8" s="16" customFormat="1" ht="15.75">
      <c r="A19" s="27" t="s">
        <v>16</v>
      </c>
      <c r="B19" s="28">
        <f>B20+B21+B22+B23+B24+B25+B26+B27+B28+B29</f>
        <v>2813379</v>
      </c>
      <c r="C19" s="28">
        <f>C20+C21+C22+C23+C24+C25+C26+C27+C28+C29</f>
        <v>5326422</v>
      </c>
      <c r="D19" s="28">
        <f>D20+D21+D22+D23+D24+D25+D26+D27+D28+D29</f>
        <v>4302334</v>
      </c>
      <c r="E19" s="28">
        <f>E20+E21+E22+E23+E24+E25+E26+E27+E28+E29</f>
        <v>4649932</v>
      </c>
      <c r="F19" s="28">
        <f>F20+F21+F22+F23+F24+F25+F26+F27+F28+F29</f>
        <v>2340855</v>
      </c>
      <c r="G19" s="34">
        <f t="shared" si="0"/>
        <v>0.5034170392169176</v>
      </c>
      <c r="H19" s="34">
        <f t="shared" si="1"/>
        <v>0.8320439585281614</v>
      </c>
    </row>
    <row r="20" spans="1:8" s="11" customFormat="1" ht="15.75">
      <c r="A20" s="31" t="s">
        <v>17</v>
      </c>
      <c r="B20" s="32">
        <v>2222794</v>
      </c>
      <c r="C20" s="33">
        <v>4240778</v>
      </c>
      <c r="D20" s="32">
        <v>3867182</v>
      </c>
      <c r="E20" s="32">
        <v>3867182</v>
      </c>
      <c r="F20" s="32">
        <v>1789861</v>
      </c>
      <c r="G20" s="34">
        <f t="shared" si="0"/>
        <v>0.4628334016862925</v>
      </c>
      <c r="H20" s="34">
        <f t="shared" si="1"/>
        <v>0.8052302642530077</v>
      </c>
    </row>
    <row r="21" spans="1:8" s="11" customFormat="1" ht="15.75">
      <c r="A21" s="36" t="s">
        <v>18</v>
      </c>
      <c r="B21" s="32">
        <v>26919</v>
      </c>
      <c r="C21" s="33">
        <v>52261</v>
      </c>
      <c r="D21" s="32">
        <v>17152</v>
      </c>
      <c r="E21" s="32">
        <v>17152</v>
      </c>
      <c r="F21" s="32">
        <v>8190</v>
      </c>
      <c r="G21" s="34">
        <f t="shared" si="0"/>
        <v>0.47749533582089554</v>
      </c>
      <c r="H21" s="34">
        <f t="shared" si="1"/>
        <v>0.3042460715479773</v>
      </c>
    </row>
    <row r="22" spans="1:8" s="11" customFormat="1" ht="15.75">
      <c r="A22" s="31" t="s">
        <v>19</v>
      </c>
      <c r="B22" s="32">
        <v>200301</v>
      </c>
      <c r="C22" s="33">
        <v>385740</v>
      </c>
      <c r="D22" s="32">
        <v>418000</v>
      </c>
      <c r="E22" s="32">
        <v>418000</v>
      </c>
      <c r="F22" s="32">
        <v>195206</v>
      </c>
      <c r="G22" s="34">
        <f t="shared" si="0"/>
        <v>0.467</v>
      </c>
      <c r="H22" s="34">
        <f t="shared" si="1"/>
        <v>0.9745632822601984</v>
      </c>
    </row>
    <row r="23" spans="1:8" s="11" customFormat="1" ht="15.75">
      <c r="A23" s="31" t="s">
        <v>20</v>
      </c>
      <c r="B23" s="32">
        <v>12</v>
      </c>
      <c r="C23" s="33">
        <v>12</v>
      </c>
      <c r="D23" s="32">
        <v>0</v>
      </c>
      <c r="E23" s="32">
        <v>0</v>
      </c>
      <c r="F23" s="32">
        <v>0</v>
      </c>
      <c r="G23" s="34">
        <f t="shared" si="0"/>
        <v>0</v>
      </c>
      <c r="H23" s="34">
        <f t="shared" si="1"/>
        <v>0</v>
      </c>
    </row>
    <row r="24" spans="1:8" s="11" customFormat="1" ht="15.75">
      <c r="A24" s="31" t="s">
        <v>21</v>
      </c>
      <c r="B24" s="32">
        <v>0</v>
      </c>
      <c r="C24" s="33">
        <v>0</v>
      </c>
      <c r="D24" s="32">
        <v>0</v>
      </c>
      <c r="E24" s="32">
        <v>0</v>
      </c>
      <c r="F24" s="32">
        <v>0</v>
      </c>
      <c r="G24" s="34">
        <f t="shared" si="0"/>
        <v>0</v>
      </c>
      <c r="H24" s="34">
        <f t="shared" si="1"/>
        <v>0</v>
      </c>
    </row>
    <row r="25" spans="1:8" s="11" customFormat="1" ht="15.75">
      <c r="A25" s="31" t="s">
        <v>22</v>
      </c>
      <c r="B25" s="32">
        <v>0</v>
      </c>
      <c r="C25" s="33">
        <v>0</v>
      </c>
      <c r="D25" s="32">
        <v>0</v>
      </c>
      <c r="E25" s="32">
        <v>0</v>
      </c>
      <c r="F25" s="32">
        <v>0</v>
      </c>
      <c r="G25" s="34">
        <f t="shared" si="0"/>
        <v>0</v>
      </c>
      <c r="H25" s="34">
        <f t="shared" si="1"/>
        <v>0</v>
      </c>
    </row>
    <row r="26" spans="1:8" s="11" customFormat="1" ht="15.75">
      <c r="A26" s="36" t="s">
        <v>23</v>
      </c>
      <c r="B26" s="32">
        <v>0</v>
      </c>
      <c r="C26" s="33">
        <v>4400</v>
      </c>
      <c r="D26" s="32">
        <v>0</v>
      </c>
      <c r="E26" s="32">
        <v>0</v>
      </c>
      <c r="F26" s="32">
        <v>0</v>
      </c>
      <c r="G26" s="34">
        <f t="shared" si="0"/>
        <v>0</v>
      </c>
      <c r="H26" s="34">
        <f t="shared" si="1"/>
        <v>0</v>
      </c>
    </row>
    <row r="27" spans="1:8" s="11" customFormat="1" ht="15.75">
      <c r="A27" s="36" t="s">
        <v>24</v>
      </c>
      <c r="B27" s="32">
        <v>31492</v>
      </c>
      <c r="C27" s="33">
        <v>31492</v>
      </c>
      <c r="D27" s="32">
        <v>0</v>
      </c>
      <c r="E27" s="32">
        <v>0</v>
      </c>
      <c r="F27" s="32">
        <v>0</v>
      </c>
      <c r="G27" s="34">
        <f t="shared" si="0"/>
        <v>0</v>
      </c>
      <c r="H27" s="34">
        <f t="shared" si="1"/>
        <v>0</v>
      </c>
    </row>
    <row r="28" spans="1:8" s="11" customFormat="1" ht="15.75">
      <c r="A28" s="31" t="s">
        <v>25</v>
      </c>
      <c r="B28" s="32">
        <v>0</v>
      </c>
      <c r="C28" s="33">
        <v>0</v>
      </c>
      <c r="D28" s="32">
        <v>0</v>
      </c>
      <c r="E28" s="32">
        <v>0</v>
      </c>
      <c r="F28" s="32">
        <v>0</v>
      </c>
      <c r="G28" s="34">
        <f t="shared" si="0"/>
        <v>0</v>
      </c>
      <c r="H28" s="34">
        <f t="shared" si="1"/>
        <v>0</v>
      </c>
    </row>
    <row r="29" spans="1:8" s="11" customFormat="1" ht="15.75">
      <c r="A29" s="31" t="s">
        <v>26</v>
      </c>
      <c r="B29" s="32">
        <v>331861</v>
      </c>
      <c r="C29" s="33">
        <v>611739</v>
      </c>
      <c r="D29" s="32">
        <v>0</v>
      </c>
      <c r="E29" s="32">
        <v>347598</v>
      </c>
      <c r="F29" s="32">
        <v>347598</v>
      </c>
      <c r="G29" s="34">
        <f t="shared" si="0"/>
        <v>1</v>
      </c>
      <c r="H29" s="34">
        <f t="shared" si="1"/>
        <v>1.047420456154836</v>
      </c>
    </row>
    <row r="30" spans="1:8" s="16" customFormat="1" ht="15.75">
      <c r="A30" s="27" t="s">
        <v>27</v>
      </c>
      <c r="B30" s="37">
        <f>B31+B32+B33+B34+B35</f>
        <v>5907044</v>
      </c>
      <c r="C30" s="38">
        <f>C31+C32+C33+C34+C35</f>
        <v>10828797</v>
      </c>
      <c r="D30" s="37">
        <f>D31+D32+D33+D34+D35</f>
        <v>8802148</v>
      </c>
      <c r="E30" s="37">
        <f>E31+E32+E33+E34+E35</f>
        <v>9834020</v>
      </c>
      <c r="F30" s="37">
        <f>F31+F32+F33+F34+F35</f>
        <v>6075708</v>
      </c>
      <c r="G30" s="30">
        <f t="shared" si="0"/>
        <v>0.6178254671029751</v>
      </c>
      <c r="H30" s="30">
        <f t="shared" si="1"/>
        <v>1.028553029230864</v>
      </c>
    </row>
    <row r="31" spans="1:8" s="11" customFormat="1" ht="15.75">
      <c r="A31" s="31" t="s">
        <v>59</v>
      </c>
      <c r="B31" s="39">
        <v>4579295</v>
      </c>
      <c r="C31" s="40">
        <v>8722015</v>
      </c>
      <c r="D31" s="39">
        <v>8356000</v>
      </c>
      <c r="E31" s="39">
        <v>9056000</v>
      </c>
      <c r="F31" s="39">
        <v>5130864</v>
      </c>
      <c r="G31" s="34">
        <f t="shared" si="0"/>
        <v>0.5665706713780919</v>
      </c>
      <c r="H31" s="34">
        <f t="shared" si="1"/>
        <v>1.1204484533099528</v>
      </c>
    </row>
    <row r="32" spans="1:8" s="11" customFormat="1" ht="24">
      <c r="A32" s="31" t="s">
        <v>61</v>
      </c>
      <c r="B32" s="32">
        <v>140000</v>
      </c>
      <c r="C32" s="33">
        <v>140000</v>
      </c>
      <c r="D32" s="32">
        <v>0</v>
      </c>
      <c r="E32" s="32">
        <v>0</v>
      </c>
      <c r="F32" s="32">
        <v>0</v>
      </c>
      <c r="G32" s="34">
        <f t="shared" si="0"/>
        <v>0</v>
      </c>
      <c r="H32" s="34">
        <f t="shared" si="1"/>
        <v>0</v>
      </c>
    </row>
    <row r="33" spans="1:8" s="11" customFormat="1" ht="15.75">
      <c r="A33" s="36" t="s">
        <v>28</v>
      </c>
      <c r="B33" s="32">
        <v>7894</v>
      </c>
      <c r="C33" s="33">
        <v>52168</v>
      </c>
      <c r="D33" s="32">
        <v>29683</v>
      </c>
      <c r="E33" s="32">
        <v>329683</v>
      </c>
      <c r="F33" s="32">
        <v>131213</v>
      </c>
      <c r="G33" s="34">
        <f t="shared" si="0"/>
        <v>0.39799747029722493</v>
      </c>
      <c r="H33" s="34">
        <f t="shared" si="1"/>
        <v>16.621864707372687</v>
      </c>
    </row>
    <row r="34" spans="1:8" s="11" customFormat="1" ht="15.75">
      <c r="A34" s="31" t="s">
        <v>29</v>
      </c>
      <c r="B34" s="32">
        <v>411563</v>
      </c>
      <c r="C34" s="33">
        <v>954441</v>
      </c>
      <c r="D34" s="32">
        <v>416465</v>
      </c>
      <c r="E34" s="32">
        <v>448337</v>
      </c>
      <c r="F34" s="32">
        <v>340926</v>
      </c>
      <c r="G34" s="34">
        <f t="shared" si="0"/>
        <v>0.7604235206998307</v>
      </c>
      <c r="H34" s="34">
        <f t="shared" si="1"/>
        <v>0.8283689252921181</v>
      </c>
    </row>
    <row r="35" spans="1:8" s="11" customFormat="1" ht="15.75">
      <c r="A35" s="31" t="s">
        <v>30</v>
      </c>
      <c r="B35" s="32">
        <v>768292</v>
      </c>
      <c r="C35" s="33">
        <v>960173</v>
      </c>
      <c r="D35" s="32">
        <v>0</v>
      </c>
      <c r="E35" s="32">
        <v>0</v>
      </c>
      <c r="F35" s="32">
        <v>472705</v>
      </c>
      <c r="G35" s="34">
        <f t="shared" si="0"/>
        <v>0</v>
      </c>
      <c r="H35" s="34">
        <f t="shared" si="1"/>
        <v>0.6152673723011564</v>
      </c>
    </row>
    <row r="36" spans="1:11" s="16" customFormat="1" ht="15.75">
      <c r="A36" s="41" t="s">
        <v>60</v>
      </c>
      <c r="B36" s="28">
        <v>5684774</v>
      </c>
      <c r="C36" s="29">
        <v>6053365</v>
      </c>
      <c r="D36" s="28">
        <v>4624364</v>
      </c>
      <c r="E36" s="28">
        <v>12385285</v>
      </c>
      <c r="F36" s="28">
        <v>12700531</v>
      </c>
      <c r="G36" s="30">
        <f t="shared" si="0"/>
        <v>1.0254532697471233</v>
      </c>
      <c r="H36" s="30">
        <f t="shared" si="1"/>
        <v>2.2341312073268</v>
      </c>
      <c r="K36" s="17"/>
    </row>
    <row r="37" spans="1:8" s="15" customFormat="1" ht="15.75">
      <c r="A37" s="42" t="s">
        <v>31</v>
      </c>
      <c r="B37" s="43">
        <f>B9+B10+B14+B19+B30+B36</f>
        <v>18839473</v>
      </c>
      <c r="C37" s="44">
        <f>C36+C30+C19+C14+C10+C9</f>
        <v>31556596</v>
      </c>
      <c r="D37" s="44">
        <f>D36+D30+D19+D14+D10+D9</f>
        <v>24554339</v>
      </c>
      <c r="E37" s="44">
        <f>E36+E30+E19+E14+E10+E9</f>
        <v>33695000</v>
      </c>
      <c r="F37" s="44">
        <f>F36+F30+F19+F14+F10+F9</f>
        <v>24620997</v>
      </c>
      <c r="G37" s="45">
        <f t="shared" si="0"/>
        <v>0.7307017955186229</v>
      </c>
      <c r="H37" s="45">
        <f t="shared" si="1"/>
        <v>1.306883531190071</v>
      </c>
    </row>
    <row r="38" spans="1:8" s="16" customFormat="1" ht="15.75">
      <c r="A38" s="27" t="s">
        <v>32</v>
      </c>
      <c r="B38" s="28">
        <v>5103319</v>
      </c>
      <c r="C38" s="29">
        <v>8003298</v>
      </c>
      <c r="D38" s="28">
        <v>1840000</v>
      </c>
      <c r="E38" s="28">
        <v>1840000</v>
      </c>
      <c r="F38" s="28">
        <v>1840000</v>
      </c>
      <c r="G38" s="30">
        <f t="shared" si="0"/>
        <v>1</v>
      </c>
      <c r="H38" s="30">
        <f t="shared" si="1"/>
        <v>0.3605496736535576</v>
      </c>
    </row>
    <row r="39" spans="1:8" s="16" customFormat="1" ht="15.75">
      <c r="A39" s="27" t="s">
        <v>33</v>
      </c>
      <c r="B39" s="28">
        <v>15965</v>
      </c>
      <c r="C39" s="29">
        <v>29746</v>
      </c>
      <c r="D39" s="28">
        <v>0</v>
      </c>
      <c r="E39" s="28">
        <v>0</v>
      </c>
      <c r="F39" s="28">
        <v>14718</v>
      </c>
      <c r="G39" s="30">
        <f t="shared" si="0"/>
        <v>0</v>
      </c>
      <c r="H39" s="30">
        <f t="shared" si="1"/>
        <v>0.9218916379580332</v>
      </c>
    </row>
    <row r="40" spans="1:8" s="16" customFormat="1" ht="15.75">
      <c r="A40" s="27" t="s">
        <v>34</v>
      </c>
      <c r="B40" s="28">
        <v>-571690</v>
      </c>
      <c r="C40" s="29">
        <v>-35926</v>
      </c>
      <c r="D40" s="28"/>
      <c r="E40" s="28"/>
      <c r="F40" s="28">
        <v>-407340</v>
      </c>
      <c r="G40" s="30">
        <f t="shared" si="0"/>
        <v>0</v>
      </c>
      <c r="H40" s="30">
        <f t="shared" si="1"/>
        <v>0.7125190225471847</v>
      </c>
    </row>
    <row r="41" spans="1:8" s="14" customFormat="1" ht="15.75">
      <c r="A41" s="46" t="s">
        <v>35</v>
      </c>
      <c r="B41" s="47">
        <f>SUM(B37:B40)</f>
        <v>23387067</v>
      </c>
      <c r="C41" s="48">
        <f>SUM(C37:C40)</f>
        <v>39553714</v>
      </c>
      <c r="D41" s="48">
        <f>SUM(D37:D40)</f>
        <v>26394339</v>
      </c>
      <c r="E41" s="48">
        <f>SUM(E37:E40)</f>
        <v>35535000</v>
      </c>
      <c r="F41" s="48">
        <f>SUM(F37:F40)</f>
        <v>26068375</v>
      </c>
      <c r="G41" s="49">
        <f t="shared" si="0"/>
        <v>0.7335971577318137</v>
      </c>
      <c r="H41" s="49">
        <f t="shared" si="1"/>
        <v>1.1146491776844014</v>
      </c>
    </row>
    <row r="42" spans="1:8" s="14" customFormat="1" ht="15.75">
      <c r="A42" s="23" t="s">
        <v>36</v>
      </c>
      <c r="B42" s="50"/>
      <c r="C42" s="51"/>
      <c r="D42" s="50"/>
      <c r="E42" s="50"/>
      <c r="F42" s="50"/>
      <c r="G42" s="49"/>
      <c r="H42" s="49"/>
    </row>
    <row r="43" spans="1:8" s="16" customFormat="1" ht="15.75">
      <c r="A43" s="27" t="s">
        <v>37</v>
      </c>
      <c r="B43" s="28">
        <v>4443598</v>
      </c>
      <c r="C43" s="29">
        <v>9069023</v>
      </c>
      <c r="D43" s="28">
        <v>9098373</v>
      </c>
      <c r="E43" s="28">
        <v>9628329</v>
      </c>
      <c r="F43" s="28">
        <v>4684412</v>
      </c>
      <c r="G43" s="30">
        <f t="shared" si="0"/>
        <v>0.48652388176598454</v>
      </c>
      <c r="H43" s="30">
        <f t="shared" si="1"/>
        <v>1.05419347114658</v>
      </c>
    </row>
    <row r="44" spans="1:8" s="16" customFormat="1" ht="15.75">
      <c r="A44" s="27" t="s">
        <v>38</v>
      </c>
      <c r="B44" s="28">
        <v>1407237</v>
      </c>
      <c r="C44" s="29">
        <v>2704442</v>
      </c>
      <c r="D44" s="28">
        <v>2498708</v>
      </c>
      <c r="E44" s="28">
        <v>2606382</v>
      </c>
      <c r="F44" s="28">
        <v>1230950</v>
      </c>
      <c r="G44" s="30">
        <f t="shared" si="0"/>
        <v>0.4722830344899558</v>
      </c>
      <c r="H44" s="30">
        <f t="shared" si="1"/>
        <v>0.87472827960038</v>
      </c>
    </row>
    <row r="45" spans="1:8" s="16" customFormat="1" ht="15.75">
      <c r="A45" s="27" t="s">
        <v>39</v>
      </c>
      <c r="B45" s="28">
        <v>4712945</v>
      </c>
      <c r="C45" s="29">
        <v>9447698</v>
      </c>
      <c r="D45" s="28">
        <v>7462869</v>
      </c>
      <c r="E45" s="28">
        <v>8673737</v>
      </c>
      <c r="F45" s="28">
        <v>4576858</v>
      </c>
      <c r="G45" s="30">
        <f t="shared" si="0"/>
        <v>0.5276685239591654</v>
      </c>
      <c r="H45" s="30">
        <f t="shared" si="1"/>
        <v>0.9711248486880284</v>
      </c>
    </row>
    <row r="46" spans="1:8" s="16" customFormat="1" ht="15.75">
      <c r="A46" s="27" t="s">
        <v>40</v>
      </c>
      <c r="B46" s="28">
        <f>B47+B48+B49</f>
        <v>948061</v>
      </c>
      <c r="C46" s="29">
        <f>C47+C48+C49</f>
        <v>1468347</v>
      </c>
      <c r="D46" s="29">
        <f>D47+D48+D49</f>
        <v>499905</v>
      </c>
      <c r="E46" s="29">
        <f>E47+E48+E49</f>
        <v>618993</v>
      </c>
      <c r="F46" s="29">
        <f>F47+F48+F49</f>
        <v>779531</v>
      </c>
      <c r="G46" s="30">
        <f t="shared" si="0"/>
        <v>1.2593534983432768</v>
      </c>
      <c r="H46" s="30">
        <f t="shared" si="1"/>
        <v>0.822237176721751</v>
      </c>
    </row>
    <row r="47" spans="1:8" s="11" customFormat="1" ht="15.75">
      <c r="A47" s="31" t="s">
        <v>41</v>
      </c>
      <c r="B47" s="32">
        <v>0</v>
      </c>
      <c r="C47" s="33">
        <v>107747</v>
      </c>
      <c r="D47" s="32">
        <v>329000</v>
      </c>
      <c r="E47" s="32">
        <v>329000</v>
      </c>
      <c r="F47" s="32">
        <v>140500</v>
      </c>
      <c r="G47" s="34">
        <f t="shared" si="0"/>
        <v>0.4270516717325228</v>
      </c>
      <c r="H47" s="34">
        <f t="shared" si="1"/>
        <v>0</v>
      </c>
    </row>
    <row r="48" spans="1:8" s="11" customFormat="1" ht="15.75">
      <c r="A48" s="31" t="s">
        <v>42</v>
      </c>
      <c r="B48" s="32">
        <v>179769</v>
      </c>
      <c r="C48" s="33">
        <v>1360600</v>
      </c>
      <c r="D48" s="32">
        <v>170905</v>
      </c>
      <c r="E48" s="32">
        <v>289993</v>
      </c>
      <c r="F48" s="32">
        <v>166326</v>
      </c>
      <c r="G48" s="34">
        <f t="shared" si="0"/>
        <v>0.5735517753876818</v>
      </c>
      <c r="H48" s="34">
        <f t="shared" si="1"/>
        <v>0.9252206998982027</v>
      </c>
    </row>
    <row r="49" spans="1:8" s="11" customFormat="1" ht="15.75">
      <c r="A49" s="36" t="s">
        <v>43</v>
      </c>
      <c r="B49" s="32">
        <v>768292</v>
      </c>
      <c r="C49" s="33">
        <v>0</v>
      </c>
      <c r="D49" s="32">
        <v>0</v>
      </c>
      <c r="E49" s="32">
        <v>0</v>
      </c>
      <c r="F49" s="32">
        <v>472705</v>
      </c>
      <c r="G49" s="34">
        <f t="shared" si="0"/>
        <v>0</v>
      </c>
      <c r="H49" s="34">
        <f t="shared" si="1"/>
        <v>0.6152673723011564</v>
      </c>
    </row>
    <row r="50" spans="1:8" s="16" customFormat="1" ht="15.75">
      <c r="A50" s="27" t="s">
        <v>44</v>
      </c>
      <c r="B50" s="28">
        <v>121180</v>
      </c>
      <c r="C50" s="29">
        <v>259930</v>
      </c>
      <c r="D50" s="28">
        <v>89029</v>
      </c>
      <c r="E50" s="28">
        <v>89440</v>
      </c>
      <c r="F50" s="28">
        <v>141691</v>
      </c>
      <c r="G50" s="30">
        <f t="shared" si="0"/>
        <v>1.5842016994633275</v>
      </c>
      <c r="H50" s="30">
        <f t="shared" si="1"/>
        <v>1.169260604060076</v>
      </c>
    </row>
    <row r="51" spans="1:8" s="16" customFormat="1" ht="15.75">
      <c r="A51" s="27" t="s">
        <v>45</v>
      </c>
      <c r="B51" s="28">
        <v>54060</v>
      </c>
      <c r="C51" s="29">
        <v>323897</v>
      </c>
      <c r="D51" s="28">
        <v>420000</v>
      </c>
      <c r="E51" s="28">
        <v>521166</v>
      </c>
      <c r="F51" s="28">
        <v>57916</v>
      </c>
      <c r="G51" s="30">
        <f t="shared" si="0"/>
        <v>0.11112774048959449</v>
      </c>
      <c r="H51" s="30">
        <f t="shared" si="1"/>
        <v>1.0713281539030706</v>
      </c>
    </row>
    <row r="52" spans="1:8" s="16" customFormat="1" ht="15.75">
      <c r="A52" s="27" t="s">
        <v>46</v>
      </c>
      <c r="B52" s="28">
        <v>851784</v>
      </c>
      <c r="C52" s="29">
        <v>3162596</v>
      </c>
      <c r="D52" s="28">
        <v>5416686</v>
      </c>
      <c r="E52" s="28">
        <v>6913892</v>
      </c>
      <c r="F52" s="28">
        <v>2458843</v>
      </c>
      <c r="G52" s="30">
        <f t="shared" si="0"/>
        <v>0.35563804005037974</v>
      </c>
      <c r="H52" s="30">
        <f t="shared" si="1"/>
        <v>2.8866978013205227</v>
      </c>
    </row>
    <row r="53" spans="1:8" s="16" customFormat="1" ht="15.75">
      <c r="A53" s="27" t="s">
        <v>47</v>
      </c>
      <c r="B53" s="28">
        <v>5668</v>
      </c>
      <c r="C53" s="29">
        <v>18295</v>
      </c>
      <c r="D53" s="28">
        <v>907610</v>
      </c>
      <c r="E53" s="28">
        <v>6480743</v>
      </c>
      <c r="F53" s="28">
        <v>39189</v>
      </c>
      <c r="G53" s="30">
        <f t="shared" si="0"/>
        <v>0.006046991834115317</v>
      </c>
      <c r="H53" s="30">
        <f t="shared" si="1"/>
        <v>6.914079040225829</v>
      </c>
    </row>
    <row r="54" spans="1:8" s="15" customFormat="1" ht="15.75">
      <c r="A54" s="52" t="s">
        <v>48</v>
      </c>
      <c r="B54" s="43">
        <f>B43+B44+B45+B46+B50+B51+B52+B53</f>
        <v>12544533</v>
      </c>
      <c r="C54" s="44">
        <f>SUM(C43:C53)</f>
        <v>27922575</v>
      </c>
      <c r="D54" s="44">
        <f>D53+D52+D51+D50+D46+D45+D44+D43</f>
        <v>26393180</v>
      </c>
      <c r="E54" s="44">
        <f>E43+E44+E45+E46+E50+E51+E52+E53</f>
        <v>35532682</v>
      </c>
      <c r="F54" s="44">
        <f>F43+F44+F45+F46+F50+F51+F52+F53</f>
        <v>13969390</v>
      </c>
      <c r="G54" s="45">
        <f t="shared" si="0"/>
        <v>0.39314200937604427</v>
      </c>
      <c r="H54" s="45">
        <f t="shared" si="1"/>
        <v>1.1135839014493405</v>
      </c>
    </row>
    <row r="55" spans="1:8" s="16" customFormat="1" ht="15.75">
      <c r="A55" s="27" t="s">
        <v>49</v>
      </c>
      <c r="B55" s="28">
        <v>580</v>
      </c>
      <c r="C55" s="29">
        <v>1739</v>
      </c>
      <c r="D55" s="28">
        <v>1159</v>
      </c>
      <c r="E55" s="28">
        <v>2318</v>
      </c>
      <c r="F55" s="28">
        <v>1159</v>
      </c>
      <c r="G55" s="30">
        <f t="shared" si="0"/>
        <v>0.5</v>
      </c>
      <c r="H55" s="30">
        <f t="shared" si="1"/>
        <v>1.9982758620689656</v>
      </c>
    </row>
    <row r="56" spans="1:8" s="16" customFormat="1" ht="15.75">
      <c r="A56" s="27" t="s">
        <v>50</v>
      </c>
      <c r="B56" s="28">
        <v>4713</v>
      </c>
      <c r="C56" s="29">
        <v>4948</v>
      </c>
      <c r="D56" s="28">
        <v>0</v>
      </c>
      <c r="E56" s="28">
        <v>0</v>
      </c>
      <c r="F56" s="28">
        <v>872</v>
      </c>
      <c r="G56" s="30">
        <f t="shared" si="0"/>
        <v>0</v>
      </c>
      <c r="H56" s="30">
        <f t="shared" si="1"/>
        <v>0.18502015701251856</v>
      </c>
    </row>
    <row r="57" spans="1:8" s="16" customFormat="1" ht="15.75">
      <c r="A57" s="27" t="s">
        <v>51</v>
      </c>
      <c r="B57" s="28">
        <v>115366</v>
      </c>
      <c r="C57" s="29">
        <v>176123</v>
      </c>
      <c r="D57" s="28">
        <v>0</v>
      </c>
      <c r="E57" s="28">
        <v>0</v>
      </c>
      <c r="F57" s="28">
        <v>-666374</v>
      </c>
      <c r="G57" s="30">
        <f t="shared" si="0"/>
        <v>0</v>
      </c>
      <c r="H57" s="30">
        <f t="shared" si="1"/>
        <v>-5.776173222613248</v>
      </c>
    </row>
    <row r="58" spans="1:8" s="14" customFormat="1" ht="15.75">
      <c r="A58" s="46" t="s">
        <v>52</v>
      </c>
      <c r="B58" s="47">
        <f>SUM(B54:B57)</f>
        <v>12665192</v>
      </c>
      <c r="C58" s="48">
        <f>SUM(C54:C57)</f>
        <v>28105385</v>
      </c>
      <c r="D58" s="48">
        <f>D54+D55</f>
        <v>26394339</v>
      </c>
      <c r="E58" s="47">
        <f>SUM(E54:E57)</f>
        <v>35535000</v>
      </c>
      <c r="F58" s="47">
        <f>SUM(F54:F57)</f>
        <v>13305047</v>
      </c>
      <c r="G58" s="49">
        <f t="shared" si="0"/>
        <v>0.37442090896299424</v>
      </c>
      <c r="H58" s="49">
        <f t="shared" si="1"/>
        <v>1.050520750099959</v>
      </c>
    </row>
    <row r="59" spans="2:8" ht="15.75">
      <c r="B59" s="3"/>
      <c r="C59" s="1"/>
      <c r="D59" s="3"/>
      <c r="E59" s="3"/>
      <c r="F59" s="3"/>
      <c r="G59" s="4"/>
      <c r="H59" s="4"/>
    </row>
    <row r="60" spans="2:8" ht="15.75">
      <c r="B60" s="3"/>
      <c r="C60" s="1"/>
      <c r="D60" s="3"/>
      <c r="E60" s="3"/>
      <c r="F60" s="3"/>
      <c r="G60" s="4"/>
      <c r="H60" s="4"/>
    </row>
    <row r="61" spans="2:8" ht="15.75">
      <c r="B61" s="2"/>
      <c r="C61" s="5"/>
      <c r="D61" s="2"/>
      <c r="E61" s="3"/>
      <c r="F61" s="2"/>
      <c r="G61" s="6"/>
      <c r="H61" s="6"/>
    </row>
    <row r="62" spans="2:8" ht="15.75">
      <c r="B62" s="2"/>
      <c r="C62" s="7"/>
      <c r="D62" s="2"/>
      <c r="E62" s="2"/>
      <c r="F62" s="2"/>
      <c r="G62" s="6"/>
      <c r="H62" s="6"/>
    </row>
  </sheetData>
  <sheetProtection/>
  <mergeCells count="10">
    <mergeCell ref="A1:H1"/>
    <mergeCell ref="E4:E7"/>
    <mergeCell ref="F4:G4"/>
    <mergeCell ref="H4:H7"/>
    <mergeCell ref="F5:F7"/>
    <mergeCell ref="G5:G7"/>
    <mergeCell ref="A4:A7"/>
    <mergeCell ref="B4:B7"/>
    <mergeCell ref="C4:C7"/>
    <mergeCell ref="D4:D7"/>
  </mergeCells>
  <printOptions horizontalCentered="1"/>
  <pageMargins left="0.3937007874015748" right="0.3937007874015748" top="0.3937007874015748" bottom="1.220472440944882" header="0.4330708661417323" footer="0.3937007874015748"/>
  <pageSetup horizontalDpi="600" verticalDpi="600" orientation="landscape" paperSize="9" scale="90" r:id="rId1"/>
  <headerFooter alignWithMargins="0">
    <oddHeader>&amp;R1. sz. melléklet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ozsvath</dc:creator>
  <cp:keywords/>
  <dc:description/>
  <cp:lastModifiedBy>Pintérné Sándor Éva</cp:lastModifiedBy>
  <cp:lastPrinted>2010-08-19T10:30:20Z</cp:lastPrinted>
  <dcterms:created xsi:type="dcterms:W3CDTF">2010-08-12T07:10:31Z</dcterms:created>
  <dcterms:modified xsi:type="dcterms:W3CDTF">2010-09-07T11:18:37Z</dcterms:modified>
  <cp:category/>
  <cp:version/>
  <cp:contentType/>
  <cp:contentStatus/>
</cp:coreProperties>
</file>