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470" activeTab="5"/>
  </bookViews>
  <sheets>
    <sheet name="2010 eredeti" sheetId="1" r:id="rId1"/>
    <sheet name="2010 február" sheetId="2" r:id="rId2"/>
    <sheet name="2010 április" sheetId="3" r:id="rId3"/>
    <sheet name="2010 május" sheetId="4" r:id="rId4"/>
    <sheet name="2010 június" sheetId="5" r:id="rId5"/>
    <sheet name="2010 szeptember" sheetId="6" r:id="rId6"/>
  </sheets>
  <definedNames>
    <definedName name="_xlnm.Print_Area" localSheetId="2">'2010 április'!$A$1:$L$28</definedName>
    <definedName name="_xlnm.Print_Area" localSheetId="0">'2010 eredeti'!$A$1:$L$28</definedName>
    <definedName name="_xlnm.Print_Area" localSheetId="1">'2010 február'!$A$1:$L$28</definedName>
    <definedName name="_xlnm.Print_Area" localSheetId="4">'2010 június'!$A$1:$L$28</definedName>
    <definedName name="_xlnm.Print_Area" localSheetId="3">'2010 május'!$A$1:$L$28</definedName>
    <definedName name="_xlnm.Print_Area" localSheetId="5">'2010 szeptember'!$A$1:$L$28</definedName>
  </definedNames>
  <calcPr fullCalcOnLoad="1"/>
</workbook>
</file>

<file path=xl/sharedStrings.xml><?xml version="1.0" encoding="utf-8"?>
<sst xmlns="http://schemas.openxmlformats.org/spreadsheetml/2006/main" count="270" uniqueCount="43">
  <si>
    <t>Békés Megyei Jókai Színház, Békéscsaba</t>
  </si>
  <si>
    <t>Napsugár Bábszínház, Békéscsaba</t>
  </si>
  <si>
    <t>Megyei Múzeumok Igazgatósága, Békéscsaba</t>
  </si>
  <si>
    <t>Ellátó és Szolgáltató Szervezet, Békéscsaba</t>
  </si>
  <si>
    <t>Békés Megyei Levéltár, Gyula</t>
  </si>
  <si>
    <t xml:space="preserve">Békés Megyei Önkormányzati Hivatal </t>
  </si>
  <si>
    <t>ÖSSZESEN</t>
  </si>
  <si>
    <t xml:space="preserve">                        Önkormányzati Hivatal</t>
  </si>
  <si>
    <t>Hajnal István Szociális Szolgáltató Centrum, Békés</t>
  </si>
  <si>
    <t>Intézmények összesen:</t>
  </si>
  <si>
    <t xml:space="preserve">                        Képviselő-testület</t>
  </si>
  <si>
    <t>fő</t>
  </si>
  <si>
    <t xml:space="preserve"> Román Kisebbségi Önkormányzat</t>
  </si>
  <si>
    <t>Szlovák Kisebbségi Önkormányzat</t>
  </si>
  <si>
    <t>Cigány Kisebbségi Önkormányzat</t>
  </si>
  <si>
    <t>határozatlan idejű</t>
  </si>
  <si>
    <t>határozott idejű</t>
  </si>
  <si>
    <t>Békés Megyei Szociális és Gyermekvédelmi Központ</t>
  </si>
  <si>
    <t>Békés Megyei Körös-menti Szociális Centrum, Szarvas</t>
  </si>
  <si>
    <t>Békés Megyei Tudásház és Könyvtár</t>
  </si>
  <si>
    <t>10.</t>
  </si>
  <si>
    <t>11.</t>
  </si>
  <si>
    <t>12.</t>
  </si>
  <si>
    <t>13.</t>
  </si>
  <si>
    <t>14.</t>
  </si>
  <si>
    <t>15.</t>
  </si>
  <si>
    <t xml:space="preserve">Átszervezés és feladatbővülés miatti változás </t>
  </si>
  <si>
    <t>növekedés  (+)</t>
  </si>
  <si>
    <t>Elrendelt létszám változás</t>
  </si>
  <si>
    <t>Önkormányzati feladatokhoz kapcsolódó 2010. évi engedélyezett dolgozói létszám</t>
  </si>
  <si>
    <t>PÉP</t>
  </si>
  <si>
    <t>Az engedélyezett létszámból</t>
  </si>
  <si>
    <t>Szociális foglalkoztatás</t>
  </si>
  <si>
    <t>Ssz.</t>
  </si>
  <si>
    <t>Intézmény</t>
  </si>
  <si>
    <t>Békés Megyei Önkormányzat és intézményei dolgozói létszáma 2010. évben</t>
  </si>
  <si>
    <t>csökkenés          (-)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</si>
  <si>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</si>
  <si>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</si>
  <si>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</si>
  <si>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</si>
  <si>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2010. évi nyitó álláshely pép és szoc. fogl. nélkül</t>
  </si>
  <si>
    <t>az engedélyezett dolgozói létszámban nem szerepel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</si>
</sst>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6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" fillId="0" borderId="0" xfId="56" applyFill="1" applyBorder="1">
      <alignment/>
      <protection/>
    </xf>
    <xf numFmtId="0" fontId="10" fillId="0" borderId="0" xfId="0" applyFont="1" applyFill="1" applyAlignment="1">
      <alignment horizontal="center"/>
    </xf>
    <xf numFmtId="0" fontId="5" fillId="0" borderId="0" xfId="56" applyFont="1" applyFill="1">
      <alignment/>
      <protection/>
    </xf>
    <xf numFmtId="0" fontId="12" fillId="0" borderId="0" xfId="56" applyFont="1" applyFill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2" fillId="0" borderId="12" xfId="56" applyNumberFormat="1" applyFont="1" applyFill="1" applyBorder="1" applyAlignment="1">
      <alignment vertical="center"/>
      <protection/>
    </xf>
    <xf numFmtId="165" fontId="12" fillId="0" borderId="13" xfId="56" applyNumberFormat="1" applyFont="1" applyFill="1" applyBorder="1" applyAlignment="1">
      <alignment vertical="center"/>
      <protection/>
    </xf>
    <xf numFmtId="1" fontId="12" fillId="0" borderId="14" xfId="56" applyNumberFormat="1" applyFont="1" applyFill="1" applyBorder="1" applyAlignment="1">
      <alignment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2" fillId="0" borderId="16" xfId="56" applyFont="1" applyFill="1" applyBorder="1" applyAlignment="1">
      <alignment horizontal="center" vertical="center"/>
      <protection/>
    </xf>
    <xf numFmtId="0" fontId="12" fillId="0" borderId="16" xfId="56" applyFont="1" applyFill="1" applyBorder="1" applyAlignment="1">
      <alignment vertical="center"/>
      <protection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56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right" vertical="center" wrapText="1"/>
    </xf>
    <xf numFmtId="165" fontId="12" fillId="0" borderId="15" xfId="56" applyNumberFormat="1" applyFont="1" applyFill="1" applyBorder="1" applyAlignment="1">
      <alignment vertical="center"/>
      <protection/>
    </xf>
    <xf numFmtId="165" fontId="12" fillId="0" borderId="16" xfId="56" applyNumberFormat="1" applyFont="1" applyFill="1" applyBorder="1" applyAlignment="1">
      <alignment vertical="center"/>
      <protection/>
    </xf>
    <xf numFmtId="165" fontId="12" fillId="0" borderId="17" xfId="56" applyNumberFormat="1" applyFont="1" applyFill="1" applyBorder="1" applyAlignment="1">
      <alignment vertical="center"/>
      <protection/>
    </xf>
    <xf numFmtId="165" fontId="12" fillId="0" borderId="18" xfId="56" applyNumberFormat="1" applyFont="1" applyFill="1" applyBorder="1" applyAlignment="1">
      <alignment vertical="center"/>
      <protection/>
    </xf>
    <xf numFmtId="165" fontId="12" fillId="0" borderId="19" xfId="56" applyNumberFormat="1" applyFont="1" applyFill="1" applyBorder="1" applyAlignment="1">
      <alignment vertical="center"/>
      <protection/>
    </xf>
    <xf numFmtId="3" fontId="12" fillId="0" borderId="18" xfId="56" applyNumberFormat="1" applyFont="1" applyFill="1" applyBorder="1" applyAlignment="1">
      <alignment vertical="center"/>
      <protection/>
    </xf>
    <xf numFmtId="3" fontId="12" fillId="0" borderId="13" xfId="56" applyNumberFormat="1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vertical="center" wrapText="1"/>
    </xf>
    <xf numFmtId="165" fontId="12" fillId="0" borderId="20" xfId="56" applyNumberFormat="1" applyFont="1" applyFill="1" applyBorder="1" applyAlignment="1">
      <alignment vertical="center"/>
      <protection/>
    </xf>
    <xf numFmtId="165" fontId="12" fillId="0" borderId="21" xfId="56" applyNumberFormat="1" applyFont="1" applyFill="1" applyBorder="1" applyAlignment="1">
      <alignment vertical="center"/>
      <protection/>
    </xf>
    <xf numFmtId="165" fontId="12" fillId="0" borderId="22" xfId="56" applyNumberFormat="1" applyFont="1" applyFill="1" applyBorder="1" applyAlignment="1">
      <alignment vertical="center"/>
      <protection/>
    </xf>
    <xf numFmtId="3" fontId="12" fillId="0" borderId="22" xfId="56" applyNumberFormat="1" applyFont="1" applyFill="1" applyBorder="1" applyAlignment="1">
      <alignment vertical="center"/>
      <protection/>
    </xf>
    <xf numFmtId="0" fontId="12" fillId="0" borderId="23" xfId="56" applyFont="1" applyFill="1" applyBorder="1" applyAlignment="1">
      <alignment horizontal="center" vertical="center"/>
      <protection/>
    </xf>
    <xf numFmtId="0" fontId="12" fillId="0" borderId="23" xfId="56" applyFont="1" applyFill="1" applyBorder="1" applyAlignment="1">
      <alignment vertical="center" wrapText="1"/>
      <protection/>
    </xf>
    <xf numFmtId="165" fontId="12" fillId="0" borderId="23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0" fontId="13" fillId="0" borderId="25" xfId="0" applyFont="1" applyFill="1" applyBorder="1" applyAlignment="1">
      <alignment vertical="center" wrapText="1"/>
    </xf>
    <xf numFmtId="165" fontId="13" fillId="0" borderId="25" xfId="56" applyNumberFormat="1" applyFont="1" applyFill="1" applyBorder="1" applyAlignment="1">
      <alignment vertical="center"/>
      <protection/>
    </xf>
    <xf numFmtId="165" fontId="13" fillId="0" borderId="26" xfId="56" applyNumberFormat="1" applyFont="1" applyFill="1" applyBorder="1" applyAlignment="1">
      <alignment vertical="center"/>
      <protection/>
    </xf>
    <xf numFmtId="165" fontId="13" fillId="0" borderId="27" xfId="56" applyNumberFormat="1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vertical="center"/>
      <protection/>
    </xf>
    <xf numFmtId="0" fontId="12" fillId="0" borderId="20" xfId="56" applyFont="1" applyFill="1" applyBorder="1" applyAlignment="1">
      <alignment horizontal="right" vertical="center" wrapText="1"/>
      <protection/>
    </xf>
    <xf numFmtId="0" fontId="12" fillId="0" borderId="25" xfId="56" applyFont="1" applyFill="1" applyBorder="1" applyAlignment="1">
      <alignment vertical="center"/>
      <protection/>
    </xf>
    <xf numFmtId="0" fontId="13" fillId="0" borderId="25" xfId="56" applyFont="1" applyFill="1" applyBorder="1" applyAlignment="1">
      <alignment vertical="center" wrapText="1"/>
      <protection/>
    </xf>
    <xf numFmtId="165" fontId="12" fillId="0" borderId="28" xfId="56" applyNumberFormat="1" applyFont="1" applyFill="1" applyBorder="1" applyAlignment="1">
      <alignment vertical="center"/>
      <protection/>
    </xf>
    <xf numFmtId="165" fontId="13" fillId="0" borderId="29" xfId="56" applyNumberFormat="1" applyFont="1" applyFill="1" applyBorder="1" applyAlignment="1">
      <alignment vertical="center"/>
      <protection/>
    </xf>
    <xf numFmtId="165" fontId="13" fillId="0" borderId="30" xfId="56" applyNumberFormat="1" applyFont="1" applyFill="1" applyBorder="1" applyAlignment="1">
      <alignment vertical="center"/>
      <protection/>
    </xf>
    <xf numFmtId="3" fontId="12" fillId="0" borderId="28" xfId="56" applyNumberFormat="1" applyFont="1" applyFill="1" applyBorder="1" applyAlignment="1">
      <alignment vertical="center"/>
      <protection/>
    </xf>
    <xf numFmtId="3" fontId="12" fillId="0" borderId="14" xfId="56" applyNumberFormat="1" applyFont="1" applyFill="1" applyBorder="1" applyAlignment="1">
      <alignment vertical="center"/>
      <protection/>
    </xf>
    <xf numFmtId="3" fontId="12" fillId="0" borderId="31" xfId="56" applyNumberFormat="1" applyFont="1" applyFill="1" applyBorder="1" applyAlignment="1">
      <alignment vertical="center"/>
      <protection/>
    </xf>
    <xf numFmtId="1" fontId="12" fillId="0" borderId="31" xfId="56" applyNumberFormat="1" applyFont="1" applyFill="1" applyBorder="1" applyAlignment="1">
      <alignment vertical="center"/>
      <protection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65" fontId="13" fillId="0" borderId="34" xfId="56" applyNumberFormat="1" applyFont="1" applyFill="1" applyBorder="1" applyAlignment="1">
      <alignment vertical="center"/>
      <protection/>
    </xf>
    <xf numFmtId="165" fontId="13" fillId="0" borderId="35" xfId="56" applyNumberFormat="1" applyFont="1" applyFill="1" applyBorder="1" applyAlignment="1">
      <alignment vertical="center"/>
      <protection/>
    </xf>
    <xf numFmtId="165" fontId="13" fillId="0" borderId="36" xfId="56" applyNumberFormat="1" applyFont="1" applyFill="1" applyBorder="1" applyAlignment="1">
      <alignment vertical="center"/>
      <protection/>
    </xf>
    <xf numFmtId="165" fontId="13" fillId="0" borderId="37" xfId="56" applyNumberFormat="1" applyFont="1" applyFill="1" applyBorder="1" applyAlignment="1">
      <alignment vertical="center"/>
      <protection/>
    </xf>
    <xf numFmtId="1" fontId="12" fillId="0" borderId="38" xfId="56" applyNumberFormat="1" applyFont="1" applyFill="1" applyBorder="1" applyAlignment="1">
      <alignment vertical="center"/>
      <protection/>
    </xf>
    <xf numFmtId="1" fontId="12" fillId="0" borderId="39" xfId="56" applyNumberFormat="1" applyFont="1" applyFill="1" applyBorder="1" applyAlignment="1">
      <alignment vertical="center"/>
      <protection/>
    </xf>
    <xf numFmtId="1" fontId="12" fillId="0" borderId="40" xfId="56" applyNumberFormat="1" applyFont="1" applyFill="1" applyBorder="1" applyAlignment="1">
      <alignment vertical="center"/>
      <protection/>
    </xf>
    <xf numFmtId="1" fontId="12" fillId="0" borderId="41" xfId="56" applyNumberFormat="1" applyFont="1" applyFill="1" applyBorder="1" applyAlignment="1">
      <alignment vertical="center"/>
      <protection/>
    </xf>
    <xf numFmtId="1" fontId="12" fillId="0" borderId="32" xfId="56" applyNumberFormat="1" applyFont="1" applyFill="1" applyBorder="1" applyAlignment="1">
      <alignment vertical="center"/>
      <protection/>
    </xf>
    <xf numFmtId="1" fontId="12" fillId="0" borderId="33" xfId="56" applyNumberFormat="1" applyFont="1" applyFill="1" applyBorder="1" applyAlignment="1">
      <alignment vertical="center"/>
      <protection/>
    </xf>
    <xf numFmtId="1" fontId="13" fillId="0" borderId="42" xfId="56" applyNumberFormat="1" applyFont="1" applyFill="1" applyBorder="1" applyAlignment="1">
      <alignment vertical="center"/>
      <protection/>
    </xf>
    <xf numFmtId="1" fontId="13" fillId="0" borderId="43" xfId="56" applyNumberFormat="1" applyFont="1" applyFill="1" applyBorder="1" applyAlignment="1">
      <alignment vertical="center"/>
      <protection/>
    </xf>
    <xf numFmtId="1" fontId="12" fillId="0" borderId="44" xfId="56" applyNumberFormat="1" applyFont="1" applyFill="1" applyBorder="1" applyAlignment="1">
      <alignment vertical="center"/>
      <protection/>
    </xf>
    <xf numFmtId="1" fontId="12" fillId="0" borderId="45" xfId="56" applyNumberFormat="1" applyFont="1" applyFill="1" applyBorder="1" applyAlignment="1">
      <alignment vertical="center"/>
      <protection/>
    </xf>
    <xf numFmtId="165" fontId="12" fillId="0" borderId="41" xfId="56" applyNumberFormat="1" applyFont="1" applyFill="1" applyBorder="1" applyAlignment="1">
      <alignment vertical="center"/>
      <protection/>
    </xf>
    <xf numFmtId="165" fontId="12" fillId="0" borderId="38" xfId="56" applyNumberFormat="1" applyFont="1" applyFill="1" applyBorder="1" applyAlignment="1">
      <alignment vertical="center"/>
      <protection/>
    </xf>
    <xf numFmtId="165" fontId="12" fillId="0" borderId="39" xfId="56" applyNumberFormat="1" applyFont="1" applyFill="1" applyBorder="1" applyAlignment="1">
      <alignment vertical="center"/>
      <protection/>
    </xf>
    <xf numFmtId="165" fontId="12" fillId="0" borderId="40" xfId="56" applyNumberFormat="1" applyFont="1" applyFill="1" applyBorder="1" applyAlignment="1">
      <alignment vertical="center"/>
      <protection/>
    </xf>
    <xf numFmtId="165" fontId="12" fillId="0" borderId="14" xfId="56" applyNumberFormat="1" applyFont="1" applyFill="1" applyBorder="1" applyAlignment="1">
      <alignment vertical="center"/>
      <protection/>
    </xf>
    <xf numFmtId="165" fontId="12" fillId="0" borderId="32" xfId="56" applyNumberFormat="1" applyFont="1" applyFill="1" applyBorder="1" applyAlignment="1">
      <alignment vertical="center"/>
      <protection/>
    </xf>
    <xf numFmtId="165" fontId="12" fillId="0" borderId="33" xfId="56" applyNumberFormat="1" applyFont="1" applyFill="1" applyBorder="1" applyAlignment="1">
      <alignment vertical="center"/>
      <protection/>
    </xf>
    <xf numFmtId="165" fontId="12" fillId="0" borderId="31" xfId="56" applyNumberFormat="1" applyFont="1" applyFill="1" applyBorder="1" applyAlignment="1">
      <alignment vertical="center"/>
      <protection/>
    </xf>
    <xf numFmtId="165" fontId="13" fillId="0" borderId="42" xfId="56" applyNumberFormat="1" applyFont="1" applyFill="1" applyBorder="1" applyAlignment="1">
      <alignment vertical="center"/>
      <protection/>
    </xf>
    <xf numFmtId="165" fontId="13" fillId="0" borderId="43" xfId="56" applyNumberFormat="1" applyFont="1" applyFill="1" applyBorder="1" applyAlignment="1">
      <alignment vertical="center"/>
      <protection/>
    </xf>
    <xf numFmtId="165" fontId="12" fillId="0" borderId="44" xfId="56" applyNumberFormat="1" applyFont="1" applyFill="1" applyBorder="1" applyAlignment="1">
      <alignment vertical="center"/>
      <protection/>
    </xf>
    <xf numFmtId="165" fontId="12" fillId="0" borderId="45" xfId="56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25" xfId="56" applyFont="1" applyFill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SheetLayoutView="75" zoomScalePageLayoutView="0" workbookViewId="0" topLeftCell="A13">
      <selection activeCell="J24" sqref="J24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73">
        <f>H8*0.85</f>
        <v>430.09999999999997</v>
      </c>
      <c r="J8" s="74">
        <f>H8-I8</f>
        <v>75.90000000000003</v>
      </c>
      <c r="K8" s="61">
        <v>12</v>
      </c>
      <c r="L8" s="37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/>
      <c r="E9" s="23"/>
      <c r="F9" s="36"/>
      <c r="G9" s="23"/>
      <c r="H9" s="70">
        <f aca="true" t="shared" si="0" ref="H9:H20">C9+D9-E9+F9-G9</f>
        <v>184</v>
      </c>
      <c r="I9" s="75">
        <f aca="true" t="shared" si="1" ref="I9:I20">H9*0.85</f>
        <v>156.4</v>
      </c>
      <c r="J9" s="76">
        <f aca="true" t="shared" si="2" ref="J9:J20">H9-I9</f>
        <v>27.599999999999994</v>
      </c>
      <c r="K9" s="62">
        <v>26</v>
      </c>
      <c r="L9" s="38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75">
        <f t="shared" si="1"/>
        <v>103.7</v>
      </c>
      <c r="J10" s="76">
        <f t="shared" si="2"/>
        <v>18.299999999999997</v>
      </c>
      <c r="K10" s="62">
        <v>2</v>
      </c>
      <c r="L10" s="38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/>
      <c r="F11" s="36"/>
      <c r="G11" s="23"/>
      <c r="H11" s="70">
        <f t="shared" si="0"/>
        <v>2115</v>
      </c>
      <c r="I11" s="75">
        <f t="shared" si="1"/>
        <v>1797.75</v>
      </c>
      <c r="J11" s="76">
        <f t="shared" si="2"/>
        <v>317.25</v>
      </c>
      <c r="K11" s="62">
        <v>30</v>
      </c>
      <c r="L11" s="38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75">
        <f t="shared" si="1"/>
        <v>196.35</v>
      </c>
      <c r="J12" s="76">
        <f t="shared" si="2"/>
        <v>34.650000000000006</v>
      </c>
      <c r="K12" s="62">
        <v>2</v>
      </c>
      <c r="L12" s="38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75">
        <f t="shared" si="1"/>
        <v>327.25</v>
      </c>
      <c r="J13" s="76">
        <f t="shared" si="2"/>
        <v>57.75</v>
      </c>
      <c r="K13" s="62">
        <v>6</v>
      </c>
      <c r="L13" s="38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75">
        <f t="shared" si="1"/>
        <v>255.85</v>
      </c>
      <c r="J14" s="76">
        <f t="shared" si="2"/>
        <v>45.150000000000006</v>
      </c>
      <c r="K14" s="62">
        <v>9</v>
      </c>
      <c r="L14" s="38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/>
      <c r="E15" s="23"/>
      <c r="F15" s="36"/>
      <c r="G15" s="23"/>
      <c r="H15" s="70">
        <f t="shared" si="0"/>
        <v>88</v>
      </c>
      <c r="I15" s="75">
        <f t="shared" si="1"/>
        <v>74.8</v>
      </c>
      <c r="J15" s="76">
        <f t="shared" si="2"/>
        <v>13.200000000000003</v>
      </c>
      <c r="K15" s="62">
        <v>1</v>
      </c>
      <c r="L15" s="38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75">
        <f t="shared" si="1"/>
        <v>9.35</v>
      </c>
      <c r="J16" s="76">
        <f t="shared" si="2"/>
        <v>1.6500000000000004</v>
      </c>
      <c r="K16" s="62">
        <v>0</v>
      </c>
      <c r="L16" s="38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/>
      <c r="E17" s="23"/>
      <c r="F17" s="36"/>
      <c r="G17" s="23"/>
      <c r="H17" s="70">
        <f t="shared" si="0"/>
        <v>40</v>
      </c>
      <c r="I17" s="75">
        <f t="shared" si="1"/>
        <v>34</v>
      </c>
      <c r="J17" s="76">
        <f t="shared" si="2"/>
        <v>6</v>
      </c>
      <c r="K17" s="62">
        <v>10</v>
      </c>
      <c r="L17" s="38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/>
      <c r="E18" s="23"/>
      <c r="F18" s="36"/>
      <c r="G18" s="23"/>
      <c r="H18" s="70">
        <f t="shared" si="0"/>
        <v>39</v>
      </c>
      <c r="I18" s="75">
        <f t="shared" si="1"/>
        <v>33.15</v>
      </c>
      <c r="J18" s="76">
        <f t="shared" si="2"/>
        <v>5.850000000000001</v>
      </c>
      <c r="K18" s="62">
        <v>2</v>
      </c>
      <c r="L18" s="38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/>
      <c r="E19" s="23"/>
      <c r="F19" s="36"/>
      <c r="G19" s="23"/>
      <c r="H19" s="70">
        <f t="shared" si="0"/>
        <v>20</v>
      </c>
      <c r="I19" s="75">
        <f t="shared" si="1"/>
        <v>17</v>
      </c>
      <c r="J19" s="76">
        <f t="shared" si="2"/>
        <v>3</v>
      </c>
      <c r="K19" s="62">
        <v>0</v>
      </c>
      <c r="L19" s="38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/>
      <c r="E20" s="43"/>
      <c r="F20" s="42"/>
      <c r="G20" s="43"/>
      <c r="H20" s="71">
        <f t="shared" si="0"/>
        <v>35</v>
      </c>
      <c r="I20" s="77">
        <f t="shared" si="1"/>
        <v>29.75</v>
      </c>
      <c r="J20" s="78">
        <f t="shared" si="2"/>
        <v>5.25</v>
      </c>
      <c r="K20" s="63">
        <v>0</v>
      </c>
      <c r="L20" s="44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3" ref="C21:L21">SUM(C8:C20)</f>
        <v>4077</v>
      </c>
      <c r="D21" s="52">
        <f t="shared" si="3"/>
        <v>0</v>
      </c>
      <c r="E21" s="53">
        <f t="shared" si="3"/>
        <v>0</v>
      </c>
      <c r="F21" s="52">
        <f t="shared" si="3"/>
        <v>0</v>
      </c>
      <c r="G21" s="53">
        <f t="shared" si="3"/>
        <v>0</v>
      </c>
      <c r="H21" s="60">
        <f t="shared" si="3"/>
        <v>4077</v>
      </c>
      <c r="I21" s="79">
        <f t="shared" si="3"/>
        <v>3465.45</v>
      </c>
      <c r="J21" s="80">
        <f t="shared" si="3"/>
        <v>611.5500000000001</v>
      </c>
      <c r="K21" s="59">
        <f t="shared" si="3"/>
        <v>100</v>
      </c>
      <c r="L21" s="53">
        <f t="shared" si="3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4" ref="C22:L22">SUM(C23:C24)</f>
        <v>121</v>
      </c>
      <c r="D22" s="48">
        <f t="shared" si="4"/>
        <v>0</v>
      </c>
      <c r="E22" s="22">
        <f t="shared" si="4"/>
        <v>0</v>
      </c>
      <c r="F22" s="48">
        <f t="shared" si="4"/>
        <v>0</v>
      </c>
      <c r="G22" s="22">
        <f t="shared" si="4"/>
        <v>0</v>
      </c>
      <c r="H22" s="72">
        <f t="shared" si="4"/>
        <v>121</v>
      </c>
      <c r="I22" s="73">
        <f t="shared" si="4"/>
        <v>68.85</v>
      </c>
      <c r="J22" s="74">
        <f t="shared" si="4"/>
        <v>52.150000000000006</v>
      </c>
      <c r="K22" s="58">
        <f t="shared" si="4"/>
        <v>4</v>
      </c>
      <c r="L22" s="35">
        <f t="shared" si="4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75"/>
      <c r="J23" s="76">
        <v>40</v>
      </c>
      <c r="K23" s="24">
        <v>0</v>
      </c>
      <c r="L23" s="38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75">
        <f>H24*0.85</f>
        <v>68.85</v>
      </c>
      <c r="J24" s="76">
        <f>H24-I24</f>
        <v>12.150000000000006</v>
      </c>
      <c r="K24" s="24">
        <v>4</v>
      </c>
      <c r="L24" s="38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75"/>
      <c r="J25" s="76"/>
      <c r="K25" s="24"/>
      <c r="L25" s="38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75"/>
      <c r="J26" s="76"/>
      <c r="K26" s="24"/>
      <c r="L26" s="38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81"/>
      <c r="J27" s="82"/>
      <c r="K27" s="64"/>
      <c r="L27" s="44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5" ref="C28:L28">+C21+C22</f>
        <v>4198</v>
      </c>
      <c r="D28" s="52">
        <f t="shared" si="5"/>
        <v>0</v>
      </c>
      <c r="E28" s="53">
        <f t="shared" si="5"/>
        <v>0</v>
      </c>
      <c r="F28" s="52">
        <f t="shared" si="5"/>
        <v>0</v>
      </c>
      <c r="G28" s="53">
        <f t="shared" si="5"/>
        <v>0</v>
      </c>
      <c r="H28" s="60">
        <f t="shared" si="5"/>
        <v>4198</v>
      </c>
      <c r="I28" s="79">
        <f t="shared" si="5"/>
        <v>3534.2999999999997</v>
      </c>
      <c r="J28" s="80">
        <f t="shared" si="5"/>
        <v>663.7</v>
      </c>
      <c r="K28" s="59">
        <f t="shared" si="5"/>
        <v>104</v>
      </c>
      <c r="L28" s="53">
        <f t="shared" si="5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D6:E6"/>
    <mergeCell ref="F6:G6"/>
    <mergeCell ref="I6:J6"/>
    <mergeCell ref="A3:L3"/>
    <mergeCell ref="A6:A7"/>
    <mergeCell ref="B6:B7"/>
    <mergeCell ref="C6:C7"/>
    <mergeCell ref="H6:H7"/>
    <mergeCell ref="K7:L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SheetLayoutView="75" zoomScalePageLayoutView="0" workbookViewId="0" topLeftCell="A13">
      <selection activeCell="J18" sqref="J18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84">
        <v>430</v>
      </c>
      <c r="J8" s="85">
        <f>H8-I8</f>
        <v>76</v>
      </c>
      <c r="K8" s="58">
        <v>12</v>
      </c>
      <c r="L8" s="35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/>
      <c r="E9" s="23"/>
      <c r="F9" s="36"/>
      <c r="G9" s="23"/>
      <c r="H9" s="70">
        <f aca="true" t="shared" si="0" ref="H9:H20">C9+D9-E9+F9-G9</f>
        <v>184</v>
      </c>
      <c r="I9" s="86">
        <v>156</v>
      </c>
      <c r="J9" s="83">
        <f aca="true" t="shared" si="1" ref="J9:J20">H9-I9</f>
        <v>28</v>
      </c>
      <c r="K9" s="87">
        <v>26</v>
      </c>
      <c r="L9" s="23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86">
        <v>104</v>
      </c>
      <c r="J10" s="83">
        <f t="shared" si="1"/>
        <v>18</v>
      </c>
      <c r="K10" s="87">
        <v>2</v>
      </c>
      <c r="L10" s="23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/>
      <c r="F11" s="36"/>
      <c r="G11" s="23"/>
      <c r="H11" s="70">
        <f t="shared" si="0"/>
        <v>2115</v>
      </c>
      <c r="I11" s="86">
        <v>1798</v>
      </c>
      <c r="J11" s="83">
        <f t="shared" si="1"/>
        <v>317</v>
      </c>
      <c r="K11" s="87">
        <v>30</v>
      </c>
      <c r="L11" s="23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86">
        <v>196</v>
      </c>
      <c r="J12" s="83">
        <f t="shared" si="1"/>
        <v>35</v>
      </c>
      <c r="K12" s="87">
        <v>2</v>
      </c>
      <c r="L12" s="23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86">
        <v>327</v>
      </c>
      <c r="J13" s="83">
        <f t="shared" si="1"/>
        <v>58</v>
      </c>
      <c r="K13" s="87">
        <v>6</v>
      </c>
      <c r="L13" s="23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86">
        <v>256</v>
      </c>
      <c r="J14" s="83">
        <f t="shared" si="1"/>
        <v>45</v>
      </c>
      <c r="K14" s="87">
        <v>9</v>
      </c>
      <c r="L14" s="23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/>
      <c r="E15" s="23"/>
      <c r="F15" s="36">
        <v>8.5</v>
      </c>
      <c r="G15" s="23"/>
      <c r="H15" s="70">
        <f t="shared" si="0"/>
        <v>96.5</v>
      </c>
      <c r="I15" s="86">
        <v>75</v>
      </c>
      <c r="J15" s="83">
        <v>21.5</v>
      </c>
      <c r="K15" s="87">
        <v>1</v>
      </c>
      <c r="L15" s="23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86">
        <v>9</v>
      </c>
      <c r="J16" s="83">
        <f t="shared" si="1"/>
        <v>2</v>
      </c>
      <c r="K16" s="87">
        <v>0</v>
      </c>
      <c r="L16" s="23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/>
      <c r="E17" s="23"/>
      <c r="F17" s="36"/>
      <c r="G17" s="23"/>
      <c r="H17" s="70">
        <f t="shared" si="0"/>
        <v>40</v>
      </c>
      <c r="I17" s="86">
        <v>34</v>
      </c>
      <c r="J17" s="83">
        <f t="shared" si="1"/>
        <v>6</v>
      </c>
      <c r="K17" s="87">
        <v>10</v>
      </c>
      <c r="L17" s="23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/>
      <c r="E18" s="23"/>
      <c r="F18" s="36">
        <v>2</v>
      </c>
      <c r="G18" s="23"/>
      <c r="H18" s="70">
        <f t="shared" si="0"/>
        <v>41</v>
      </c>
      <c r="I18" s="86">
        <v>33</v>
      </c>
      <c r="J18" s="83">
        <f t="shared" si="1"/>
        <v>8</v>
      </c>
      <c r="K18" s="87">
        <v>2</v>
      </c>
      <c r="L18" s="23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/>
      <c r="E19" s="23"/>
      <c r="F19" s="36"/>
      <c r="G19" s="23"/>
      <c r="H19" s="70">
        <f t="shared" si="0"/>
        <v>20</v>
      </c>
      <c r="I19" s="86">
        <v>17</v>
      </c>
      <c r="J19" s="83">
        <f t="shared" si="1"/>
        <v>3</v>
      </c>
      <c r="K19" s="87">
        <v>0</v>
      </c>
      <c r="L19" s="23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/>
      <c r="E20" s="43"/>
      <c r="F20" s="42"/>
      <c r="G20" s="43"/>
      <c r="H20" s="71">
        <f t="shared" si="0"/>
        <v>35</v>
      </c>
      <c r="I20" s="88">
        <v>30</v>
      </c>
      <c r="J20" s="89">
        <f t="shared" si="1"/>
        <v>5</v>
      </c>
      <c r="K20" s="90">
        <v>0</v>
      </c>
      <c r="L20" s="43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2" ref="C21:L21">SUM(C8:C20)</f>
        <v>4077</v>
      </c>
      <c r="D21" s="52">
        <f t="shared" si="2"/>
        <v>0</v>
      </c>
      <c r="E21" s="53">
        <f t="shared" si="2"/>
        <v>0</v>
      </c>
      <c r="F21" s="52">
        <f t="shared" si="2"/>
        <v>10.5</v>
      </c>
      <c r="G21" s="53">
        <f t="shared" si="2"/>
        <v>0</v>
      </c>
      <c r="H21" s="60">
        <f t="shared" si="2"/>
        <v>4087.5</v>
      </c>
      <c r="I21" s="91">
        <f t="shared" si="2"/>
        <v>3465</v>
      </c>
      <c r="J21" s="92">
        <f t="shared" si="2"/>
        <v>622.5</v>
      </c>
      <c r="K21" s="59">
        <f t="shared" si="2"/>
        <v>100</v>
      </c>
      <c r="L21" s="53">
        <f t="shared" si="2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3" ref="C22:L22">SUM(C23:C24)</f>
        <v>121</v>
      </c>
      <c r="D22" s="48">
        <f t="shared" si="3"/>
        <v>0</v>
      </c>
      <c r="E22" s="22">
        <f t="shared" si="3"/>
        <v>0</v>
      </c>
      <c r="F22" s="48">
        <f t="shared" si="3"/>
        <v>0</v>
      </c>
      <c r="G22" s="22">
        <f t="shared" si="3"/>
        <v>0</v>
      </c>
      <c r="H22" s="72">
        <f t="shared" si="3"/>
        <v>121</v>
      </c>
      <c r="I22" s="84">
        <v>69</v>
      </c>
      <c r="J22" s="85">
        <f t="shared" si="3"/>
        <v>52</v>
      </c>
      <c r="K22" s="58">
        <f t="shared" si="3"/>
        <v>4</v>
      </c>
      <c r="L22" s="35">
        <f t="shared" si="3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86"/>
      <c r="J23" s="83">
        <v>40</v>
      </c>
      <c r="K23" s="87">
        <v>0</v>
      </c>
      <c r="L23" s="23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86">
        <v>69</v>
      </c>
      <c r="J24" s="83">
        <f>H24-I24</f>
        <v>12</v>
      </c>
      <c r="K24" s="87">
        <v>4</v>
      </c>
      <c r="L24" s="23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86"/>
      <c r="J25" s="83"/>
      <c r="K25" s="87"/>
      <c r="L25" s="23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86"/>
      <c r="J26" s="83"/>
      <c r="K26" s="87"/>
      <c r="L26" s="23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93"/>
      <c r="J27" s="94"/>
      <c r="K27" s="90"/>
      <c r="L27" s="43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4" ref="C28:L28">+C21+C22</f>
        <v>4198</v>
      </c>
      <c r="D28" s="52">
        <f t="shared" si="4"/>
        <v>0</v>
      </c>
      <c r="E28" s="53">
        <f t="shared" si="4"/>
        <v>0</v>
      </c>
      <c r="F28" s="52">
        <f t="shared" si="4"/>
        <v>10.5</v>
      </c>
      <c r="G28" s="53">
        <f t="shared" si="4"/>
        <v>0</v>
      </c>
      <c r="H28" s="60">
        <f t="shared" si="4"/>
        <v>4208.5</v>
      </c>
      <c r="I28" s="91">
        <f t="shared" si="4"/>
        <v>3534</v>
      </c>
      <c r="J28" s="92">
        <f t="shared" si="4"/>
        <v>674.5</v>
      </c>
      <c r="K28" s="59">
        <f t="shared" si="4"/>
        <v>104</v>
      </c>
      <c r="L28" s="53">
        <f t="shared" si="4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K7:L7"/>
    <mergeCell ref="A3:L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SheetLayoutView="75" zoomScalePageLayoutView="0" workbookViewId="0" topLeftCell="A13">
      <selection activeCell="D20" sqref="D20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84">
        <v>430</v>
      </c>
      <c r="J8" s="85">
        <f>H8-I8</f>
        <v>76</v>
      </c>
      <c r="K8" s="58">
        <v>12</v>
      </c>
      <c r="L8" s="35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/>
      <c r="E9" s="23"/>
      <c r="F9" s="36"/>
      <c r="G9" s="23"/>
      <c r="H9" s="70">
        <f aca="true" t="shared" si="0" ref="H9:H20">C9+D9-E9+F9-G9</f>
        <v>184</v>
      </c>
      <c r="I9" s="86">
        <v>156</v>
      </c>
      <c r="J9" s="83">
        <f aca="true" t="shared" si="1" ref="J9:J20">H9-I9</f>
        <v>28</v>
      </c>
      <c r="K9" s="87">
        <v>26</v>
      </c>
      <c r="L9" s="23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86">
        <v>104</v>
      </c>
      <c r="J10" s="83">
        <f t="shared" si="1"/>
        <v>18</v>
      </c>
      <c r="K10" s="87">
        <v>2</v>
      </c>
      <c r="L10" s="23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/>
      <c r="F11" s="36">
        <v>10</v>
      </c>
      <c r="G11" s="23"/>
      <c r="H11" s="70">
        <f t="shared" si="0"/>
        <v>2125</v>
      </c>
      <c r="I11" s="86">
        <v>1798</v>
      </c>
      <c r="J11" s="83">
        <f t="shared" si="1"/>
        <v>327</v>
      </c>
      <c r="K11" s="87">
        <f>30+1</f>
        <v>31</v>
      </c>
      <c r="L11" s="23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86">
        <v>196</v>
      </c>
      <c r="J12" s="83">
        <f t="shared" si="1"/>
        <v>35</v>
      </c>
      <c r="K12" s="87">
        <v>2</v>
      </c>
      <c r="L12" s="23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86">
        <v>327</v>
      </c>
      <c r="J13" s="83">
        <f t="shared" si="1"/>
        <v>58</v>
      </c>
      <c r="K13" s="87">
        <v>6</v>
      </c>
      <c r="L13" s="23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86">
        <v>256</v>
      </c>
      <c r="J14" s="83">
        <f t="shared" si="1"/>
        <v>45</v>
      </c>
      <c r="K14" s="87">
        <v>9</v>
      </c>
      <c r="L14" s="23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/>
      <c r="E15" s="23"/>
      <c r="F15" s="36">
        <v>8.5</v>
      </c>
      <c r="G15" s="23"/>
      <c r="H15" s="70">
        <f t="shared" si="0"/>
        <v>96.5</v>
      </c>
      <c r="I15" s="86">
        <v>75</v>
      </c>
      <c r="J15" s="83">
        <v>21.5</v>
      </c>
      <c r="K15" s="87">
        <v>1</v>
      </c>
      <c r="L15" s="23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86">
        <v>9</v>
      </c>
      <c r="J16" s="83">
        <f t="shared" si="1"/>
        <v>2</v>
      </c>
      <c r="K16" s="87">
        <v>0</v>
      </c>
      <c r="L16" s="23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/>
      <c r="E17" s="23"/>
      <c r="F17" s="36"/>
      <c r="G17" s="23"/>
      <c r="H17" s="70">
        <f t="shared" si="0"/>
        <v>40</v>
      </c>
      <c r="I17" s="86">
        <v>34</v>
      </c>
      <c r="J17" s="83">
        <f t="shared" si="1"/>
        <v>6</v>
      </c>
      <c r="K17" s="87">
        <v>10</v>
      </c>
      <c r="L17" s="23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/>
      <c r="E18" s="23"/>
      <c r="F18" s="36">
        <v>2</v>
      </c>
      <c r="G18" s="23"/>
      <c r="H18" s="70">
        <f t="shared" si="0"/>
        <v>41</v>
      </c>
      <c r="I18" s="86">
        <v>33</v>
      </c>
      <c r="J18" s="83">
        <f t="shared" si="1"/>
        <v>8</v>
      </c>
      <c r="K18" s="87">
        <v>2</v>
      </c>
      <c r="L18" s="23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/>
      <c r="E19" s="23"/>
      <c r="F19" s="36"/>
      <c r="G19" s="23"/>
      <c r="H19" s="70">
        <f t="shared" si="0"/>
        <v>20</v>
      </c>
      <c r="I19" s="86">
        <v>17</v>
      </c>
      <c r="J19" s="83">
        <f t="shared" si="1"/>
        <v>3</v>
      </c>
      <c r="K19" s="87">
        <v>1</v>
      </c>
      <c r="L19" s="23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/>
      <c r="E20" s="43"/>
      <c r="F20" s="42"/>
      <c r="G20" s="43"/>
      <c r="H20" s="71">
        <f t="shared" si="0"/>
        <v>35</v>
      </c>
      <c r="I20" s="88">
        <v>30</v>
      </c>
      <c r="J20" s="89">
        <f t="shared" si="1"/>
        <v>5</v>
      </c>
      <c r="K20" s="90">
        <v>0</v>
      </c>
      <c r="L20" s="43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2" ref="C21:L21">SUM(C8:C20)</f>
        <v>4077</v>
      </c>
      <c r="D21" s="52">
        <f t="shared" si="2"/>
        <v>0</v>
      </c>
      <c r="E21" s="53">
        <f t="shared" si="2"/>
        <v>0</v>
      </c>
      <c r="F21" s="52">
        <f t="shared" si="2"/>
        <v>20.5</v>
      </c>
      <c r="G21" s="53">
        <f t="shared" si="2"/>
        <v>0</v>
      </c>
      <c r="H21" s="60">
        <f t="shared" si="2"/>
        <v>4097.5</v>
      </c>
      <c r="I21" s="91">
        <f t="shared" si="2"/>
        <v>3465</v>
      </c>
      <c r="J21" s="92">
        <f t="shared" si="2"/>
        <v>632.5</v>
      </c>
      <c r="K21" s="59">
        <f t="shared" si="2"/>
        <v>102</v>
      </c>
      <c r="L21" s="53">
        <f t="shared" si="2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3" ref="C22:L22">SUM(C23:C24)</f>
        <v>121</v>
      </c>
      <c r="D22" s="48">
        <f t="shared" si="3"/>
        <v>0</v>
      </c>
      <c r="E22" s="22">
        <f t="shared" si="3"/>
        <v>0</v>
      </c>
      <c r="F22" s="48">
        <f t="shared" si="3"/>
        <v>0</v>
      </c>
      <c r="G22" s="22">
        <f t="shared" si="3"/>
        <v>0</v>
      </c>
      <c r="H22" s="72">
        <f t="shared" si="3"/>
        <v>121</v>
      </c>
      <c r="I22" s="84">
        <v>69</v>
      </c>
      <c r="J22" s="85">
        <f t="shared" si="3"/>
        <v>52</v>
      </c>
      <c r="K22" s="58">
        <f t="shared" si="3"/>
        <v>4</v>
      </c>
      <c r="L22" s="35">
        <f t="shared" si="3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86"/>
      <c r="J23" s="83">
        <v>40</v>
      </c>
      <c r="K23" s="87">
        <v>0</v>
      </c>
      <c r="L23" s="23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86">
        <v>69</v>
      </c>
      <c r="J24" s="83">
        <f>H24-I24</f>
        <v>12</v>
      </c>
      <c r="K24" s="87">
        <v>4</v>
      </c>
      <c r="L24" s="23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86"/>
      <c r="J25" s="83"/>
      <c r="K25" s="87"/>
      <c r="L25" s="23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86"/>
      <c r="J26" s="83"/>
      <c r="K26" s="87"/>
      <c r="L26" s="23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93"/>
      <c r="J27" s="94"/>
      <c r="K27" s="90"/>
      <c r="L27" s="43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4" ref="C28:L28">+C21+C22</f>
        <v>4198</v>
      </c>
      <c r="D28" s="52">
        <f t="shared" si="4"/>
        <v>0</v>
      </c>
      <c r="E28" s="53">
        <f t="shared" si="4"/>
        <v>0</v>
      </c>
      <c r="F28" s="52">
        <f t="shared" si="4"/>
        <v>20.5</v>
      </c>
      <c r="G28" s="53">
        <f t="shared" si="4"/>
        <v>0</v>
      </c>
      <c r="H28" s="60">
        <f t="shared" si="4"/>
        <v>4218.5</v>
      </c>
      <c r="I28" s="91">
        <f t="shared" si="4"/>
        <v>3534</v>
      </c>
      <c r="J28" s="92">
        <f t="shared" si="4"/>
        <v>684.5</v>
      </c>
      <c r="K28" s="59">
        <f t="shared" si="4"/>
        <v>106</v>
      </c>
      <c r="L28" s="53">
        <f t="shared" si="4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K7:L7"/>
    <mergeCell ref="A3:L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SheetLayoutView="75" zoomScalePageLayoutView="0" workbookViewId="0" topLeftCell="A7">
      <selection activeCell="D20" sqref="D20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84">
        <v>430</v>
      </c>
      <c r="J8" s="85">
        <f>H8-I8</f>
        <v>76</v>
      </c>
      <c r="K8" s="58">
        <v>12</v>
      </c>
      <c r="L8" s="35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>
        <v>2</v>
      </c>
      <c r="E9" s="23"/>
      <c r="F9" s="36"/>
      <c r="G9" s="23"/>
      <c r="H9" s="70">
        <f aca="true" t="shared" si="0" ref="H9:H20">C9+D9-E9+F9-G9</f>
        <v>186</v>
      </c>
      <c r="I9" s="86">
        <v>156</v>
      </c>
      <c r="J9" s="83">
        <f aca="true" t="shared" si="1" ref="J9:J20">H9-I9</f>
        <v>30</v>
      </c>
      <c r="K9" s="87">
        <v>26</v>
      </c>
      <c r="L9" s="23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86">
        <v>104</v>
      </c>
      <c r="J10" s="83">
        <f t="shared" si="1"/>
        <v>18</v>
      </c>
      <c r="K10" s="87">
        <v>2</v>
      </c>
      <c r="L10" s="23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>
        <v>2.5</v>
      </c>
      <c r="F11" s="36">
        <v>10</v>
      </c>
      <c r="G11" s="23"/>
      <c r="H11" s="70">
        <f t="shared" si="0"/>
        <v>2122.5</v>
      </c>
      <c r="I11" s="86">
        <v>1798</v>
      </c>
      <c r="J11" s="83">
        <f t="shared" si="1"/>
        <v>324.5</v>
      </c>
      <c r="K11" s="87">
        <f>30+1</f>
        <v>31</v>
      </c>
      <c r="L11" s="23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86">
        <v>196</v>
      </c>
      <c r="J12" s="83">
        <f t="shared" si="1"/>
        <v>35</v>
      </c>
      <c r="K12" s="87">
        <v>2</v>
      </c>
      <c r="L12" s="23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86">
        <v>327</v>
      </c>
      <c r="J13" s="83">
        <f t="shared" si="1"/>
        <v>58</v>
      </c>
      <c r="K13" s="87">
        <v>6</v>
      </c>
      <c r="L13" s="23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86">
        <v>256</v>
      </c>
      <c r="J14" s="83">
        <f t="shared" si="1"/>
        <v>45</v>
      </c>
      <c r="K14" s="87">
        <v>9</v>
      </c>
      <c r="L14" s="23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/>
      <c r="E15" s="23"/>
      <c r="F15" s="36">
        <v>8.5</v>
      </c>
      <c r="G15" s="23"/>
      <c r="H15" s="70">
        <f t="shared" si="0"/>
        <v>96.5</v>
      </c>
      <c r="I15" s="86">
        <v>75</v>
      </c>
      <c r="J15" s="83">
        <v>21.5</v>
      </c>
      <c r="K15" s="87">
        <v>1</v>
      </c>
      <c r="L15" s="23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86">
        <v>9</v>
      </c>
      <c r="J16" s="83">
        <f t="shared" si="1"/>
        <v>2</v>
      </c>
      <c r="K16" s="87">
        <v>0</v>
      </c>
      <c r="L16" s="23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>
        <v>2.5</v>
      </c>
      <c r="E17" s="23"/>
      <c r="F17" s="36"/>
      <c r="G17" s="23"/>
      <c r="H17" s="70">
        <f t="shared" si="0"/>
        <v>42.5</v>
      </c>
      <c r="I17" s="86">
        <v>34</v>
      </c>
      <c r="J17" s="83">
        <f t="shared" si="1"/>
        <v>8.5</v>
      </c>
      <c r="K17" s="87">
        <v>10</v>
      </c>
      <c r="L17" s="23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/>
      <c r="E18" s="23"/>
      <c r="F18" s="36">
        <v>2</v>
      </c>
      <c r="G18" s="23"/>
      <c r="H18" s="70">
        <f t="shared" si="0"/>
        <v>41</v>
      </c>
      <c r="I18" s="86">
        <v>33</v>
      </c>
      <c r="J18" s="83">
        <f t="shared" si="1"/>
        <v>8</v>
      </c>
      <c r="K18" s="87">
        <v>2</v>
      </c>
      <c r="L18" s="23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>
        <v>1</v>
      </c>
      <c r="E19" s="23"/>
      <c r="F19" s="36"/>
      <c r="G19" s="23"/>
      <c r="H19" s="70">
        <f t="shared" si="0"/>
        <v>21</v>
      </c>
      <c r="I19" s="86">
        <v>17</v>
      </c>
      <c r="J19" s="83">
        <f t="shared" si="1"/>
        <v>4</v>
      </c>
      <c r="K19" s="87">
        <v>1</v>
      </c>
      <c r="L19" s="23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>
        <v>20</v>
      </c>
      <c r="E20" s="43"/>
      <c r="F20" s="42"/>
      <c r="G20" s="43"/>
      <c r="H20" s="71">
        <f t="shared" si="0"/>
        <v>55</v>
      </c>
      <c r="I20" s="88">
        <v>41</v>
      </c>
      <c r="J20" s="89">
        <f t="shared" si="1"/>
        <v>14</v>
      </c>
      <c r="K20" s="90">
        <v>0</v>
      </c>
      <c r="L20" s="43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2" ref="C21:L21">SUM(C8:C20)</f>
        <v>4077</v>
      </c>
      <c r="D21" s="52">
        <f t="shared" si="2"/>
        <v>25.5</v>
      </c>
      <c r="E21" s="53">
        <f t="shared" si="2"/>
        <v>2.5</v>
      </c>
      <c r="F21" s="52">
        <f t="shared" si="2"/>
        <v>20.5</v>
      </c>
      <c r="G21" s="53">
        <f t="shared" si="2"/>
        <v>0</v>
      </c>
      <c r="H21" s="60">
        <f t="shared" si="2"/>
        <v>4120.5</v>
      </c>
      <c r="I21" s="91">
        <f t="shared" si="2"/>
        <v>3476</v>
      </c>
      <c r="J21" s="92">
        <f t="shared" si="2"/>
        <v>644.5</v>
      </c>
      <c r="K21" s="59">
        <f t="shared" si="2"/>
        <v>102</v>
      </c>
      <c r="L21" s="53">
        <f t="shared" si="2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3" ref="C22:L22">SUM(C23:C24)</f>
        <v>121</v>
      </c>
      <c r="D22" s="48">
        <f t="shared" si="3"/>
        <v>0</v>
      </c>
      <c r="E22" s="22">
        <f t="shared" si="3"/>
        <v>0</v>
      </c>
      <c r="F22" s="48">
        <f t="shared" si="3"/>
        <v>0</v>
      </c>
      <c r="G22" s="22">
        <f t="shared" si="3"/>
        <v>0</v>
      </c>
      <c r="H22" s="72">
        <f t="shared" si="3"/>
        <v>121</v>
      </c>
      <c r="I22" s="84">
        <v>69</v>
      </c>
      <c r="J22" s="85">
        <f t="shared" si="3"/>
        <v>52</v>
      </c>
      <c r="K22" s="58">
        <f t="shared" si="3"/>
        <v>4</v>
      </c>
      <c r="L22" s="35">
        <f t="shared" si="3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86"/>
      <c r="J23" s="83">
        <v>40</v>
      </c>
      <c r="K23" s="87">
        <v>0</v>
      </c>
      <c r="L23" s="23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86">
        <v>69</v>
      </c>
      <c r="J24" s="83">
        <f>H24-I24</f>
        <v>12</v>
      </c>
      <c r="K24" s="87">
        <v>4</v>
      </c>
      <c r="L24" s="23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86"/>
      <c r="J25" s="83"/>
      <c r="K25" s="87"/>
      <c r="L25" s="23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86"/>
      <c r="J26" s="83"/>
      <c r="K26" s="87"/>
      <c r="L26" s="23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93"/>
      <c r="J27" s="94"/>
      <c r="K27" s="90"/>
      <c r="L27" s="43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4" ref="C28:L28">+C21+C22</f>
        <v>4198</v>
      </c>
      <c r="D28" s="52">
        <f t="shared" si="4"/>
        <v>25.5</v>
      </c>
      <c r="E28" s="53">
        <f t="shared" si="4"/>
        <v>2.5</v>
      </c>
      <c r="F28" s="52">
        <f t="shared" si="4"/>
        <v>20.5</v>
      </c>
      <c r="G28" s="53">
        <f t="shared" si="4"/>
        <v>0</v>
      </c>
      <c r="H28" s="60">
        <f t="shared" si="4"/>
        <v>4241.5</v>
      </c>
      <c r="I28" s="91">
        <f t="shared" si="4"/>
        <v>3545</v>
      </c>
      <c r="J28" s="92">
        <f t="shared" si="4"/>
        <v>696.5</v>
      </c>
      <c r="K28" s="59">
        <f t="shared" si="4"/>
        <v>106</v>
      </c>
      <c r="L28" s="53">
        <f t="shared" si="4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K7:L7"/>
    <mergeCell ref="A3:L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SheetLayoutView="75" zoomScalePageLayoutView="0" workbookViewId="0" topLeftCell="A7">
      <selection activeCell="H15" sqref="H15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84">
        <v>430</v>
      </c>
      <c r="J8" s="85">
        <f>H8-I8</f>
        <v>76</v>
      </c>
      <c r="K8" s="58">
        <v>12</v>
      </c>
      <c r="L8" s="35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>
        <v>2</v>
      </c>
      <c r="E9" s="23"/>
      <c r="F9" s="36"/>
      <c r="G9" s="23"/>
      <c r="H9" s="70">
        <f aca="true" t="shared" si="0" ref="H9:H20">C9+D9-E9+F9-G9</f>
        <v>186</v>
      </c>
      <c r="I9" s="86">
        <v>156</v>
      </c>
      <c r="J9" s="83">
        <f aca="true" t="shared" si="1" ref="J9:J20">H9-I9</f>
        <v>30</v>
      </c>
      <c r="K9" s="87">
        <v>26</v>
      </c>
      <c r="L9" s="23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86">
        <v>104</v>
      </c>
      <c r="J10" s="83">
        <f t="shared" si="1"/>
        <v>18</v>
      </c>
      <c r="K10" s="87">
        <v>2</v>
      </c>
      <c r="L10" s="23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/>
      <c r="E11" s="23">
        <v>2.5</v>
      </c>
      <c r="F11" s="36">
        <v>10</v>
      </c>
      <c r="G11" s="23"/>
      <c r="H11" s="70">
        <f t="shared" si="0"/>
        <v>2122.5</v>
      </c>
      <c r="I11" s="86">
        <v>1798</v>
      </c>
      <c r="J11" s="83">
        <f t="shared" si="1"/>
        <v>324.5</v>
      </c>
      <c r="K11" s="87">
        <f>30+1</f>
        <v>31</v>
      </c>
      <c r="L11" s="23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86">
        <v>196</v>
      </c>
      <c r="J12" s="83">
        <f t="shared" si="1"/>
        <v>35</v>
      </c>
      <c r="K12" s="87">
        <v>2</v>
      </c>
      <c r="L12" s="23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86">
        <v>327</v>
      </c>
      <c r="J13" s="83">
        <f t="shared" si="1"/>
        <v>58</v>
      </c>
      <c r="K13" s="87">
        <v>6</v>
      </c>
      <c r="L13" s="23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86">
        <v>256</v>
      </c>
      <c r="J14" s="83">
        <f t="shared" si="1"/>
        <v>45</v>
      </c>
      <c r="K14" s="87">
        <v>9</v>
      </c>
      <c r="L14" s="23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>
        <v>20</v>
      </c>
      <c r="E15" s="23">
        <v>7</v>
      </c>
      <c r="F15" s="36">
        <v>8.5</v>
      </c>
      <c r="G15" s="23"/>
      <c r="H15" s="70">
        <f t="shared" si="0"/>
        <v>109.5</v>
      </c>
      <c r="I15" s="86">
        <v>85</v>
      </c>
      <c r="J15" s="83">
        <f t="shared" si="1"/>
        <v>24.5</v>
      </c>
      <c r="K15" s="87">
        <v>1</v>
      </c>
      <c r="L15" s="23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86">
        <v>9</v>
      </c>
      <c r="J16" s="83">
        <f t="shared" si="1"/>
        <v>2</v>
      </c>
      <c r="K16" s="87">
        <v>0</v>
      </c>
      <c r="L16" s="23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>
        <v>2.5</v>
      </c>
      <c r="E17" s="23"/>
      <c r="F17" s="36"/>
      <c r="G17" s="23"/>
      <c r="H17" s="70">
        <f t="shared" si="0"/>
        <v>42.5</v>
      </c>
      <c r="I17" s="86">
        <v>34</v>
      </c>
      <c r="J17" s="83">
        <f t="shared" si="1"/>
        <v>8.5</v>
      </c>
      <c r="K17" s="87">
        <v>10</v>
      </c>
      <c r="L17" s="23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>
        <v>7</v>
      </c>
      <c r="E18" s="23"/>
      <c r="F18" s="36">
        <v>2</v>
      </c>
      <c r="G18" s="23"/>
      <c r="H18" s="70">
        <f t="shared" si="0"/>
        <v>48</v>
      </c>
      <c r="I18" s="86">
        <v>33</v>
      </c>
      <c r="J18" s="83">
        <f t="shared" si="1"/>
        <v>15</v>
      </c>
      <c r="K18" s="87">
        <v>2</v>
      </c>
      <c r="L18" s="23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>
        <v>1</v>
      </c>
      <c r="E19" s="23"/>
      <c r="F19" s="36"/>
      <c r="G19" s="23"/>
      <c r="H19" s="70">
        <f t="shared" si="0"/>
        <v>21</v>
      </c>
      <c r="I19" s="86">
        <v>17</v>
      </c>
      <c r="J19" s="83">
        <f t="shared" si="1"/>
        <v>4</v>
      </c>
      <c r="K19" s="87">
        <v>1</v>
      </c>
      <c r="L19" s="23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>
        <v>20</v>
      </c>
      <c r="E20" s="43"/>
      <c r="F20" s="42"/>
      <c r="G20" s="43"/>
      <c r="H20" s="71">
        <f t="shared" si="0"/>
        <v>55</v>
      </c>
      <c r="I20" s="88">
        <v>41</v>
      </c>
      <c r="J20" s="89">
        <f t="shared" si="1"/>
        <v>14</v>
      </c>
      <c r="K20" s="90">
        <v>0</v>
      </c>
      <c r="L20" s="43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2" ref="C21:L21">SUM(C8:C20)</f>
        <v>4077</v>
      </c>
      <c r="D21" s="52">
        <f t="shared" si="2"/>
        <v>52.5</v>
      </c>
      <c r="E21" s="53">
        <f t="shared" si="2"/>
        <v>9.5</v>
      </c>
      <c r="F21" s="52">
        <f t="shared" si="2"/>
        <v>20.5</v>
      </c>
      <c r="G21" s="53">
        <f t="shared" si="2"/>
        <v>0</v>
      </c>
      <c r="H21" s="60">
        <f t="shared" si="2"/>
        <v>4140.5</v>
      </c>
      <c r="I21" s="91">
        <f t="shared" si="2"/>
        <v>3486</v>
      </c>
      <c r="J21" s="92">
        <f t="shared" si="2"/>
        <v>654.5</v>
      </c>
      <c r="K21" s="59">
        <f t="shared" si="2"/>
        <v>102</v>
      </c>
      <c r="L21" s="53">
        <f t="shared" si="2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3" ref="C22:L22">SUM(C23:C24)</f>
        <v>121</v>
      </c>
      <c r="D22" s="48">
        <f t="shared" si="3"/>
        <v>0</v>
      </c>
      <c r="E22" s="22">
        <f t="shared" si="3"/>
        <v>0</v>
      </c>
      <c r="F22" s="48">
        <f t="shared" si="3"/>
        <v>0</v>
      </c>
      <c r="G22" s="22">
        <f t="shared" si="3"/>
        <v>0</v>
      </c>
      <c r="H22" s="72">
        <f t="shared" si="3"/>
        <v>121</v>
      </c>
      <c r="I22" s="84">
        <v>69</v>
      </c>
      <c r="J22" s="85">
        <f t="shared" si="3"/>
        <v>52</v>
      </c>
      <c r="K22" s="58">
        <f t="shared" si="3"/>
        <v>4</v>
      </c>
      <c r="L22" s="35">
        <f t="shared" si="3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86"/>
      <c r="J23" s="83">
        <v>40</v>
      </c>
      <c r="K23" s="87">
        <v>0</v>
      </c>
      <c r="L23" s="23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86">
        <v>69</v>
      </c>
      <c r="J24" s="83">
        <f>H24-I24</f>
        <v>12</v>
      </c>
      <c r="K24" s="87">
        <v>4</v>
      </c>
      <c r="L24" s="23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86"/>
      <c r="J25" s="83"/>
      <c r="K25" s="87"/>
      <c r="L25" s="23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86"/>
      <c r="J26" s="83"/>
      <c r="K26" s="87"/>
      <c r="L26" s="23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93"/>
      <c r="J27" s="94"/>
      <c r="K27" s="90"/>
      <c r="L27" s="43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4" ref="C28:L28">+C21+C22</f>
        <v>4198</v>
      </c>
      <c r="D28" s="52">
        <f t="shared" si="4"/>
        <v>52.5</v>
      </c>
      <c r="E28" s="53">
        <f t="shared" si="4"/>
        <v>9.5</v>
      </c>
      <c r="F28" s="52">
        <f t="shared" si="4"/>
        <v>20.5</v>
      </c>
      <c r="G28" s="53">
        <f t="shared" si="4"/>
        <v>0</v>
      </c>
      <c r="H28" s="60">
        <f t="shared" si="4"/>
        <v>4261.5</v>
      </c>
      <c r="I28" s="91">
        <f t="shared" si="4"/>
        <v>3555</v>
      </c>
      <c r="J28" s="92">
        <f t="shared" si="4"/>
        <v>706.5</v>
      </c>
      <c r="K28" s="59">
        <f t="shared" si="4"/>
        <v>106</v>
      </c>
      <c r="L28" s="53">
        <f t="shared" si="4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K7:L7"/>
    <mergeCell ref="A3:L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S41"/>
  <sheetViews>
    <sheetView tabSelected="1" zoomScale="75" zoomScaleNormal="75" zoomScaleSheetLayoutView="75" zoomScalePageLayoutView="0" workbookViewId="0" topLeftCell="A4">
      <selection activeCell="D11" sqref="D11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1" width="15.28125" style="18" customWidth="1"/>
    <col min="12" max="12" width="16.140625" style="18" customWidth="1"/>
    <col min="13" max="13" width="11.8515625" style="4" customWidth="1"/>
    <col min="14" max="14" width="9.140625" style="4" customWidth="1"/>
    <col min="15" max="15" width="10.28125" style="4" customWidth="1"/>
    <col min="16" max="16" width="15.28125" style="4" customWidth="1"/>
    <col min="17" max="16384" width="9.140625" style="4" customWidth="1"/>
  </cols>
  <sheetData>
    <row r="3" spans="1:12" ht="20.2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6" ht="16.5" thickBot="1">
      <c r="A5" s="10"/>
      <c r="B5" s="10"/>
      <c r="C5" s="10"/>
      <c r="D5" s="10"/>
      <c r="E5" s="10"/>
      <c r="F5" s="10"/>
      <c r="G5" s="10"/>
      <c r="K5" s="10"/>
      <c r="L5" s="11" t="s">
        <v>11</v>
      </c>
      <c r="M5" s="10"/>
      <c r="N5" s="10"/>
      <c r="O5" s="10"/>
      <c r="P5" s="12"/>
    </row>
    <row r="6" spans="1:19" ht="45" customHeight="1" thickBot="1">
      <c r="A6" s="101" t="s">
        <v>33</v>
      </c>
      <c r="B6" s="101" t="s">
        <v>34</v>
      </c>
      <c r="C6" s="101" t="s">
        <v>41</v>
      </c>
      <c r="D6" s="96" t="s">
        <v>26</v>
      </c>
      <c r="E6" s="97"/>
      <c r="F6" s="96" t="s">
        <v>28</v>
      </c>
      <c r="G6" s="97"/>
      <c r="H6" s="103" t="s">
        <v>29</v>
      </c>
      <c r="I6" s="98" t="s">
        <v>31</v>
      </c>
      <c r="J6" s="99"/>
      <c r="K6" s="68" t="s">
        <v>30</v>
      </c>
      <c r="L6" s="67" t="s">
        <v>32</v>
      </c>
      <c r="M6" s="95"/>
      <c r="N6" s="95"/>
      <c r="O6" s="95"/>
      <c r="P6" s="95"/>
      <c r="Q6" s="3"/>
      <c r="R6" s="3"/>
      <c r="S6" s="3"/>
    </row>
    <row r="7" spans="1:19" ht="60" customHeight="1" thickBot="1">
      <c r="A7" s="102"/>
      <c r="B7" s="102"/>
      <c r="C7" s="101"/>
      <c r="D7" s="20" t="s">
        <v>27</v>
      </c>
      <c r="E7" s="21" t="s">
        <v>36</v>
      </c>
      <c r="F7" s="20" t="s">
        <v>27</v>
      </c>
      <c r="G7" s="21" t="s">
        <v>36</v>
      </c>
      <c r="H7" s="104"/>
      <c r="I7" s="65" t="s">
        <v>15</v>
      </c>
      <c r="J7" s="66" t="s">
        <v>16</v>
      </c>
      <c r="K7" s="105" t="s">
        <v>42</v>
      </c>
      <c r="L7" s="106"/>
      <c r="M7" s="13"/>
      <c r="N7" s="13"/>
      <c r="O7" s="13"/>
      <c r="P7" s="13"/>
      <c r="Q7" s="3"/>
      <c r="R7" s="3"/>
      <c r="S7" s="3"/>
    </row>
    <row r="8" spans="1:19" ht="37.5" customHeight="1">
      <c r="A8" s="25">
        <v>1</v>
      </c>
      <c r="B8" s="28" t="s">
        <v>37</v>
      </c>
      <c r="C8" s="32">
        <v>506</v>
      </c>
      <c r="D8" s="34"/>
      <c r="E8" s="35"/>
      <c r="F8" s="34"/>
      <c r="G8" s="35"/>
      <c r="H8" s="69">
        <f>C8+D8-E8+F8-G8</f>
        <v>506</v>
      </c>
      <c r="I8" s="84">
        <v>430</v>
      </c>
      <c r="J8" s="85">
        <f>H8-I8</f>
        <v>76</v>
      </c>
      <c r="K8" s="58">
        <v>12</v>
      </c>
      <c r="L8" s="35"/>
      <c r="M8" s="1"/>
      <c r="N8" s="1"/>
      <c r="O8" s="1"/>
      <c r="P8" s="2"/>
      <c r="Q8" s="3"/>
      <c r="R8" s="3"/>
      <c r="S8" s="3"/>
    </row>
    <row r="9" spans="1:19" ht="37.5" customHeight="1">
      <c r="A9" s="26">
        <v>2</v>
      </c>
      <c r="B9" s="29" t="s">
        <v>38</v>
      </c>
      <c r="C9" s="33">
        <v>184</v>
      </c>
      <c r="D9" s="36">
        <v>2</v>
      </c>
      <c r="E9" s="23"/>
      <c r="F9" s="36"/>
      <c r="G9" s="23"/>
      <c r="H9" s="70">
        <f aca="true" t="shared" si="0" ref="H9:H20">C9+D9-E9+F9-G9</f>
        <v>186</v>
      </c>
      <c r="I9" s="86">
        <v>156</v>
      </c>
      <c r="J9" s="83">
        <f aca="true" t="shared" si="1" ref="J9:J20">H9-I9</f>
        <v>30</v>
      </c>
      <c r="K9" s="87">
        <v>26</v>
      </c>
      <c r="L9" s="23"/>
      <c r="M9" s="1"/>
      <c r="N9" s="1"/>
      <c r="O9" s="1"/>
      <c r="P9" s="2"/>
      <c r="Q9" s="3"/>
      <c r="R9" s="3"/>
      <c r="S9" s="3"/>
    </row>
    <row r="10" spans="1:19" ht="37.5" customHeight="1">
      <c r="A10" s="26">
        <v>3</v>
      </c>
      <c r="B10" s="29" t="s">
        <v>39</v>
      </c>
      <c r="C10" s="33">
        <v>122</v>
      </c>
      <c r="D10" s="36"/>
      <c r="E10" s="23"/>
      <c r="F10" s="36"/>
      <c r="G10" s="23"/>
      <c r="H10" s="70">
        <f t="shared" si="0"/>
        <v>122</v>
      </c>
      <c r="I10" s="86">
        <v>104</v>
      </c>
      <c r="J10" s="83">
        <f t="shared" si="1"/>
        <v>18</v>
      </c>
      <c r="K10" s="87">
        <v>2</v>
      </c>
      <c r="L10" s="23"/>
      <c r="M10" s="1"/>
      <c r="N10" s="1"/>
      <c r="O10" s="1"/>
      <c r="P10" s="2"/>
      <c r="Q10" s="3"/>
      <c r="R10" s="3"/>
      <c r="S10" s="3"/>
    </row>
    <row r="11" spans="1:19" ht="37.5" customHeight="1">
      <c r="A11" s="26">
        <v>4</v>
      </c>
      <c r="B11" s="29" t="s">
        <v>40</v>
      </c>
      <c r="C11" s="33">
        <v>2115</v>
      </c>
      <c r="D11" s="36">
        <v>1</v>
      </c>
      <c r="E11" s="23">
        <v>2.5</v>
      </c>
      <c r="F11" s="36">
        <f>10</f>
        <v>10</v>
      </c>
      <c r="G11" s="23"/>
      <c r="H11" s="70">
        <f t="shared" si="0"/>
        <v>2123.5</v>
      </c>
      <c r="I11" s="86">
        <v>1798</v>
      </c>
      <c r="J11" s="83">
        <f t="shared" si="1"/>
        <v>325.5</v>
      </c>
      <c r="K11" s="87">
        <f>30+1</f>
        <v>31</v>
      </c>
      <c r="L11" s="23"/>
      <c r="M11" s="1"/>
      <c r="N11" s="1"/>
      <c r="O11" s="1"/>
      <c r="P11" s="2"/>
      <c r="Q11" s="3"/>
      <c r="R11" s="3"/>
      <c r="S11" s="3"/>
    </row>
    <row r="12" spans="1:19" ht="37.5" customHeight="1">
      <c r="A12" s="26">
        <v>5</v>
      </c>
      <c r="B12" s="29" t="s">
        <v>17</v>
      </c>
      <c r="C12" s="33">
        <v>231</v>
      </c>
      <c r="D12" s="36"/>
      <c r="E12" s="23"/>
      <c r="F12" s="36"/>
      <c r="G12" s="23"/>
      <c r="H12" s="70">
        <f t="shared" si="0"/>
        <v>231</v>
      </c>
      <c r="I12" s="86">
        <v>196</v>
      </c>
      <c r="J12" s="83">
        <f t="shared" si="1"/>
        <v>35</v>
      </c>
      <c r="K12" s="87">
        <v>2</v>
      </c>
      <c r="L12" s="23">
        <v>57</v>
      </c>
      <c r="M12" s="1"/>
      <c r="N12" s="1"/>
      <c r="O12" s="1"/>
      <c r="P12" s="2"/>
      <c r="Q12" s="3"/>
      <c r="R12" s="3"/>
      <c r="S12" s="3"/>
    </row>
    <row r="13" spans="1:19" ht="37.5" customHeight="1">
      <c r="A13" s="26">
        <v>6</v>
      </c>
      <c r="B13" s="29" t="s">
        <v>8</v>
      </c>
      <c r="C13" s="33">
        <v>385</v>
      </c>
      <c r="D13" s="36"/>
      <c r="E13" s="23"/>
      <c r="F13" s="36"/>
      <c r="G13" s="23"/>
      <c r="H13" s="70">
        <f t="shared" si="0"/>
        <v>385</v>
      </c>
      <c r="I13" s="86">
        <v>327</v>
      </c>
      <c r="J13" s="83">
        <f t="shared" si="1"/>
        <v>58</v>
      </c>
      <c r="K13" s="87">
        <v>6</v>
      </c>
      <c r="L13" s="23">
        <v>185</v>
      </c>
      <c r="M13" s="1"/>
      <c r="N13" s="1"/>
      <c r="O13" s="1"/>
      <c r="P13" s="2"/>
      <c r="Q13" s="3"/>
      <c r="R13" s="3"/>
      <c r="S13" s="3"/>
    </row>
    <row r="14" spans="1:19" ht="37.5" customHeight="1">
      <c r="A14" s="26">
        <v>7</v>
      </c>
      <c r="B14" s="29" t="s">
        <v>18</v>
      </c>
      <c r="C14" s="33">
        <v>301</v>
      </c>
      <c r="D14" s="36"/>
      <c r="E14" s="23"/>
      <c r="F14" s="36"/>
      <c r="G14" s="23"/>
      <c r="H14" s="70">
        <f t="shared" si="0"/>
        <v>301</v>
      </c>
      <c r="I14" s="86">
        <v>256</v>
      </c>
      <c r="J14" s="83">
        <f t="shared" si="1"/>
        <v>45</v>
      </c>
      <c r="K14" s="87">
        <v>9</v>
      </c>
      <c r="L14" s="23">
        <v>157</v>
      </c>
      <c r="M14" s="1"/>
      <c r="N14" s="1"/>
      <c r="O14" s="1"/>
      <c r="P14" s="2"/>
      <c r="Q14" s="3"/>
      <c r="R14" s="3"/>
      <c r="S14" s="3"/>
    </row>
    <row r="15" spans="1:19" ht="37.5" customHeight="1">
      <c r="A15" s="26">
        <v>8</v>
      </c>
      <c r="B15" s="29" t="s">
        <v>0</v>
      </c>
      <c r="C15" s="33">
        <v>88</v>
      </c>
      <c r="D15" s="36">
        <v>20</v>
      </c>
      <c r="E15" s="23">
        <v>7</v>
      </c>
      <c r="F15" s="36">
        <v>8.5</v>
      </c>
      <c r="G15" s="23"/>
      <c r="H15" s="70">
        <f t="shared" si="0"/>
        <v>109.5</v>
      </c>
      <c r="I15" s="86">
        <v>85</v>
      </c>
      <c r="J15" s="83">
        <f t="shared" si="1"/>
        <v>24.5</v>
      </c>
      <c r="K15" s="87">
        <v>1</v>
      </c>
      <c r="L15" s="23"/>
      <c r="M15" s="1"/>
      <c r="N15" s="1"/>
      <c r="O15" s="1"/>
      <c r="P15" s="2"/>
      <c r="Q15" s="3"/>
      <c r="R15" s="3"/>
      <c r="S15" s="3"/>
    </row>
    <row r="16" spans="1:19" ht="37.5" customHeight="1">
      <c r="A16" s="26">
        <v>9</v>
      </c>
      <c r="B16" s="29" t="s">
        <v>1</v>
      </c>
      <c r="C16" s="33">
        <v>11</v>
      </c>
      <c r="D16" s="36"/>
      <c r="E16" s="23"/>
      <c r="F16" s="36"/>
      <c r="G16" s="23"/>
      <c r="H16" s="70">
        <f t="shared" si="0"/>
        <v>11</v>
      </c>
      <c r="I16" s="86">
        <v>9</v>
      </c>
      <c r="J16" s="83">
        <f t="shared" si="1"/>
        <v>2</v>
      </c>
      <c r="K16" s="87">
        <v>0</v>
      </c>
      <c r="L16" s="23"/>
      <c r="M16" s="1"/>
      <c r="N16" s="1"/>
      <c r="O16" s="1"/>
      <c r="P16" s="2"/>
      <c r="Q16" s="3"/>
      <c r="R16" s="3"/>
      <c r="S16" s="3"/>
    </row>
    <row r="17" spans="1:19" ht="37.5" customHeight="1">
      <c r="A17" s="26" t="s">
        <v>20</v>
      </c>
      <c r="B17" s="29" t="s">
        <v>19</v>
      </c>
      <c r="C17" s="33">
        <v>40</v>
      </c>
      <c r="D17" s="36">
        <v>2.5</v>
      </c>
      <c r="E17" s="23"/>
      <c r="F17" s="36"/>
      <c r="G17" s="23"/>
      <c r="H17" s="70">
        <f t="shared" si="0"/>
        <v>42.5</v>
      </c>
      <c r="I17" s="86">
        <v>34</v>
      </c>
      <c r="J17" s="83">
        <f t="shared" si="1"/>
        <v>8.5</v>
      </c>
      <c r="K17" s="87">
        <v>10</v>
      </c>
      <c r="L17" s="23">
        <v>0</v>
      </c>
      <c r="M17" s="1"/>
      <c r="N17" s="1"/>
      <c r="O17" s="1"/>
      <c r="P17" s="2"/>
      <c r="Q17" s="3"/>
      <c r="R17" s="3"/>
      <c r="S17" s="3"/>
    </row>
    <row r="18" spans="1:19" ht="37.5" customHeight="1">
      <c r="A18" s="26" t="s">
        <v>21</v>
      </c>
      <c r="B18" s="29" t="s">
        <v>2</v>
      </c>
      <c r="C18" s="33">
        <v>39</v>
      </c>
      <c r="D18" s="36">
        <f>7-5</f>
        <v>2</v>
      </c>
      <c r="E18" s="23"/>
      <c r="F18" s="36">
        <v>2</v>
      </c>
      <c r="G18" s="23"/>
      <c r="H18" s="70">
        <f t="shared" si="0"/>
        <v>43</v>
      </c>
      <c r="I18" s="86">
        <v>33</v>
      </c>
      <c r="J18" s="83">
        <f t="shared" si="1"/>
        <v>10</v>
      </c>
      <c r="K18" s="87">
        <v>2</v>
      </c>
      <c r="L18" s="23"/>
      <c r="M18" s="1"/>
      <c r="N18" s="1"/>
      <c r="O18" s="1"/>
      <c r="P18" s="2"/>
      <c r="Q18" s="3"/>
      <c r="R18" s="3"/>
      <c r="S18" s="3"/>
    </row>
    <row r="19" spans="1:19" ht="37.5" customHeight="1">
      <c r="A19" s="26" t="s">
        <v>22</v>
      </c>
      <c r="B19" s="29" t="s">
        <v>4</v>
      </c>
      <c r="C19" s="33">
        <v>20</v>
      </c>
      <c r="D19" s="36">
        <v>1</v>
      </c>
      <c r="E19" s="23"/>
      <c r="F19" s="36"/>
      <c r="G19" s="23"/>
      <c r="H19" s="70">
        <f t="shared" si="0"/>
        <v>21</v>
      </c>
      <c r="I19" s="86">
        <v>17</v>
      </c>
      <c r="J19" s="83">
        <f t="shared" si="1"/>
        <v>4</v>
      </c>
      <c r="K19" s="87">
        <v>1</v>
      </c>
      <c r="L19" s="23"/>
      <c r="M19" s="1"/>
      <c r="N19" s="1"/>
      <c r="O19" s="1"/>
      <c r="P19" s="2"/>
      <c r="Q19" s="3"/>
      <c r="R19" s="3"/>
      <c r="S19" s="3"/>
    </row>
    <row r="20" spans="1:19" ht="37.5" customHeight="1" thickBot="1">
      <c r="A20" s="39" t="s">
        <v>23</v>
      </c>
      <c r="B20" s="40" t="s">
        <v>3</v>
      </c>
      <c r="C20" s="41">
        <v>35</v>
      </c>
      <c r="D20" s="42">
        <v>20</v>
      </c>
      <c r="E20" s="43"/>
      <c r="F20" s="42"/>
      <c r="G20" s="43"/>
      <c r="H20" s="71">
        <f t="shared" si="0"/>
        <v>55</v>
      </c>
      <c r="I20" s="88">
        <v>41</v>
      </c>
      <c r="J20" s="89">
        <f t="shared" si="1"/>
        <v>14</v>
      </c>
      <c r="K20" s="90">
        <v>0</v>
      </c>
      <c r="L20" s="43"/>
      <c r="M20" s="1"/>
      <c r="N20" s="1"/>
      <c r="O20" s="1"/>
      <c r="P20" s="2"/>
      <c r="Q20" s="3"/>
      <c r="R20" s="3"/>
      <c r="S20" s="3"/>
    </row>
    <row r="21" spans="1:19" ht="37.5" customHeight="1" thickBot="1">
      <c r="A21" s="49" t="s">
        <v>24</v>
      </c>
      <c r="B21" s="50" t="s">
        <v>9</v>
      </c>
      <c r="C21" s="51">
        <f aca="true" t="shared" si="2" ref="C21:L21">SUM(C8:C20)</f>
        <v>4077</v>
      </c>
      <c r="D21" s="52">
        <f t="shared" si="2"/>
        <v>48.5</v>
      </c>
      <c r="E21" s="53">
        <f t="shared" si="2"/>
        <v>9.5</v>
      </c>
      <c r="F21" s="52">
        <f t="shared" si="2"/>
        <v>20.5</v>
      </c>
      <c r="G21" s="53">
        <f t="shared" si="2"/>
        <v>0</v>
      </c>
      <c r="H21" s="60">
        <f t="shared" si="2"/>
        <v>4136.5</v>
      </c>
      <c r="I21" s="91">
        <f t="shared" si="2"/>
        <v>3486</v>
      </c>
      <c r="J21" s="92">
        <f t="shared" si="2"/>
        <v>650.5</v>
      </c>
      <c r="K21" s="59">
        <f t="shared" si="2"/>
        <v>102</v>
      </c>
      <c r="L21" s="53">
        <f t="shared" si="2"/>
        <v>399</v>
      </c>
      <c r="M21" s="1"/>
      <c r="N21" s="1"/>
      <c r="O21" s="1"/>
      <c r="P21" s="14"/>
      <c r="Q21" s="3"/>
      <c r="R21" s="3"/>
      <c r="S21" s="3"/>
    </row>
    <row r="22" spans="1:19" ht="37.5" customHeight="1">
      <c r="A22" s="45" t="s">
        <v>25</v>
      </c>
      <c r="B22" s="46" t="s">
        <v>5</v>
      </c>
      <c r="C22" s="47">
        <f aca="true" t="shared" si="3" ref="C22:L22">SUM(C23:C24)</f>
        <v>121</v>
      </c>
      <c r="D22" s="48">
        <f t="shared" si="3"/>
        <v>0</v>
      </c>
      <c r="E22" s="22">
        <f t="shared" si="3"/>
        <v>0</v>
      </c>
      <c r="F22" s="48">
        <f t="shared" si="3"/>
        <v>0</v>
      </c>
      <c r="G22" s="22">
        <f t="shared" si="3"/>
        <v>0</v>
      </c>
      <c r="H22" s="72">
        <f t="shared" si="3"/>
        <v>121</v>
      </c>
      <c r="I22" s="84">
        <v>69</v>
      </c>
      <c r="J22" s="85">
        <f t="shared" si="3"/>
        <v>52</v>
      </c>
      <c r="K22" s="58">
        <f t="shared" si="3"/>
        <v>4</v>
      </c>
      <c r="L22" s="35">
        <f t="shared" si="3"/>
        <v>0</v>
      </c>
      <c r="M22" s="1"/>
      <c r="N22" s="1"/>
      <c r="O22" s="1"/>
      <c r="P22" s="1"/>
      <c r="Q22" s="3"/>
      <c r="R22" s="3"/>
      <c r="S22" s="3"/>
    </row>
    <row r="23" spans="1:19" ht="37.5" customHeight="1">
      <c r="A23" s="26"/>
      <c r="B23" s="30" t="s">
        <v>10</v>
      </c>
      <c r="C23" s="33">
        <v>40</v>
      </c>
      <c r="D23" s="36"/>
      <c r="E23" s="23"/>
      <c r="F23" s="36"/>
      <c r="G23" s="23"/>
      <c r="H23" s="70">
        <f>C23+D23-E23+F23-G23</f>
        <v>40</v>
      </c>
      <c r="I23" s="86"/>
      <c r="J23" s="83">
        <v>40</v>
      </c>
      <c r="K23" s="87">
        <v>0</v>
      </c>
      <c r="L23" s="23"/>
      <c r="M23" s="1"/>
      <c r="N23" s="1"/>
      <c r="O23" s="1"/>
      <c r="P23" s="1"/>
      <c r="Q23" s="3"/>
      <c r="R23" s="3"/>
      <c r="S23" s="3"/>
    </row>
    <row r="24" spans="1:19" ht="37.5" customHeight="1">
      <c r="A24" s="27"/>
      <c r="B24" s="31" t="s">
        <v>7</v>
      </c>
      <c r="C24" s="33">
        <v>81</v>
      </c>
      <c r="D24" s="36"/>
      <c r="E24" s="23"/>
      <c r="F24" s="36"/>
      <c r="G24" s="23"/>
      <c r="H24" s="70">
        <f>C24+D24-E24+F24-G24</f>
        <v>81</v>
      </c>
      <c r="I24" s="86">
        <v>69</v>
      </c>
      <c r="J24" s="83">
        <f>H24-I24</f>
        <v>12</v>
      </c>
      <c r="K24" s="87">
        <v>4</v>
      </c>
      <c r="L24" s="23"/>
      <c r="M24" s="1"/>
      <c r="N24" s="1"/>
      <c r="O24" s="1"/>
      <c r="P24" s="2"/>
      <c r="Q24" s="3"/>
      <c r="R24" s="3"/>
      <c r="S24" s="3"/>
    </row>
    <row r="25" spans="1:19" ht="37.5" customHeight="1">
      <c r="A25" s="27"/>
      <c r="B25" s="31" t="s">
        <v>14</v>
      </c>
      <c r="C25" s="33"/>
      <c r="D25" s="36"/>
      <c r="E25" s="23"/>
      <c r="F25" s="36"/>
      <c r="G25" s="23"/>
      <c r="H25" s="70">
        <f>C25+D25-E25+F25-G25</f>
        <v>0</v>
      </c>
      <c r="I25" s="86"/>
      <c r="J25" s="83"/>
      <c r="K25" s="87"/>
      <c r="L25" s="23"/>
      <c r="M25" s="1"/>
      <c r="N25" s="1"/>
      <c r="O25" s="1"/>
      <c r="P25" s="2"/>
      <c r="Q25" s="3"/>
      <c r="R25" s="3"/>
      <c r="S25" s="3"/>
    </row>
    <row r="26" spans="1:19" ht="37.5" customHeight="1">
      <c r="A26" s="27"/>
      <c r="B26" s="31" t="s">
        <v>12</v>
      </c>
      <c r="C26" s="33"/>
      <c r="D26" s="36"/>
      <c r="E26" s="23"/>
      <c r="F26" s="36"/>
      <c r="G26" s="23"/>
      <c r="H26" s="70">
        <f>C26+D26-E26+F26-G26</f>
        <v>0</v>
      </c>
      <c r="I26" s="86"/>
      <c r="J26" s="83"/>
      <c r="K26" s="87"/>
      <c r="L26" s="23"/>
      <c r="M26" s="1"/>
      <c r="N26" s="1"/>
      <c r="O26" s="1"/>
      <c r="P26" s="2"/>
      <c r="Q26" s="3"/>
      <c r="R26" s="3"/>
      <c r="S26" s="3"/>
    </row>
    <row r="27" spans="1:19" ht="37.5" customHeight="1" thickBot="1">
      <c r="A27" s="54"/>
      <c r="B27" s="55" t="s">
        <v>13</v>
      </c>
      <c r="C27" s="41"/>
      <c r="D27" s="42"/>
      <c r="E27" s="43"/>
      <c r="F27" s="42"/>
      <c r="G27" s="43"/>
      <c r="H27" s="70">
        <f>C27+D27-E27+F27-G27</f>
        <v>0</v>
      </c>
      <c r="I27" s="93"/>
      <c r="J27" s="94"/>
      <c r="K27" s="90"/>
      <c r="L27" s="43"/>
      <c r="M27" s="1"/>
      <c r="N27" s="1"/>
      <c r="O27" s="1"/>
      <c r="P27" s="2"/>
      <c r="Q27" s="3"/>
      <c r="R27" s="3"/>
      <c r="S27" s="3"/>
    </row>
    <row r="28" spans="1:19" ht="37.5" customHeight="1" thickBot="1">
      <c r="A28" s="56"/>
      <c r="B28" s="57" t="s">
        <v>6</v>
      </c>
      <c r="C28" s="51">
        <f aca="true" t="shared" si="4" ref="C28:L28">+C21+C22</f>
        <v>4198</v>
      </c>
      <c r="D28" s="52">
        <f t="shared" si="4"/>
        <v>48.5</v>
      </c>
      <c r="E28" s="53">
        <f t="shared" si="4"/>
        <v>9.5</v>
      </c>
      <c r="F28" s="52">
        <f t="shared" si="4"/>
        <v>20.5</v>
      </c>
      <c r="G28" s="53">
        <f t="shared" si="4"/>
        <v>0</v>
      </c>
      <c r="H28" s="60">
        <f t="shared" si="4"/>
        <v>4257.5</v>
      </c>
      <c r="I28" s="91">
        <f t="shared" si="4"/>
        <v>3555</v>
      </c>
      <c r="J28" s="92">
        <f t="shared" si="4"/>
        <v>702.5</v>
      </c>
      <c r="K28" s="59">
        <f t="shared" si="4"/>
        <v>106</v>
      </c>
      <c r="L28" s="53">
        <f t="shared" si="4"/>
        <v>399</v>
      </c>
      <c r="M28" s="2"/>
      <c r="N28" s="2"/>
      <c r="O28" s="2"/>
      <c r="P28" s="2"/>
      <c r="Q28" s="3"/>
      <c r="R28" s="3"/>
      <c r="S28" s="3"/>
    </row>
    <row r="29" spans="1:16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8"/>
      <c r="N29" s="8"/>
      <c r="O29" s="8"/>
      <c r="P29" s="8"/>
    </row>
    <row r="30" spans="1:16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8"/>
      <c r="N30" s="8"/>
      <c r="O30" s="8"/>
      <c r="P30" s="8"/>
    </row>
    <row r="31" spans="1:16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8"/>
      <c r="N31" s="8"/>
      <c r="O31" s="8"/>
      <c r="P31" s="8"/>
    </row>
    <row r="32" spans="1:16" ht="12.75">
      <c r="A32" s="5"/>
      <c r="B32" s="5"/>
      <c r="C32" s="17"/>
      <c r="D32" s="17"/>
      <c r="E32" s="17"/>
      <c r="F32" s="8"/>
      <c r="G32" s="8"/>
      <c r="H32" s="8"/>
      <c r="I32" s="8"/>
      <c r="J32" s="8"/>
      <c r="K32" s="19"/>
      <c r="L32" s="19"/>
      <c r="M32" s="8"/>
      <c r="N32" s="8"/>
      <c r="O32" s="8"/>
      <c r="P32" s="8"/>
    </row>
    <row r="33" spans="1:16" ht="12.75">
      <c r="A33" s="5"/>
      <c r="B33" s="5"/>
      <c r="C33" s="17"/>
      <c r="D33" s="17"/>
      <c r="E33" s="17"/>
      <c r="F33" s="8"/>
      <c r="G33" s="8"/>
      <c r="H33" s="8"/>
      <c r="I33" s="8"/>
      <c r="J33" s="8"/>
      <c r="K33" s="19"/>
      <c r="L33" s="19"/>
      <c r="M33" s="8"/>
      <c r="N33" s="8"/>
      <c r="O33" s="8"/>
      <c r="P33" s="8"/>
    </row>
    <row r="34" spans="1:16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8"/>
      <c r="N34" s="8"/>
      <c r="O34" s="8"/>
      <c r="P34" s="8"/>
    </row>
    <row r="35" spans="1:16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8"/>
      <c r="N35" s="8"/>
      <c r="O35" s="8"/>
      <c r="P35" s="8"/>
    </row>
    <row r="36" spans="1:16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8"/>
      <c r="N36" s="8"/>
      <c r="O36" s="8"/>
      <c r="P36" s="8"/>
    </row>
    <row r="37" spans="1:16" ht="12.75">
      <c r="A37" s="5"/>
      <c r="B37" s="5"/>
      <c r="C37" s="17"/>
      <c r="D37" s="17"/>
      <c r="E37" s="17"/>
      <c r="F37" s="8"/>
      <c r="G37" s="8"/>
      <c r="H37" s="8"/>
      <c r="I37" s="8"/>
      <c r="J37" s="8"/>
      <c r="K37" s="19"/>
      <c r="L37" s="19"/>
      <c r="M37" s="8"/>
      <c r="N37" s="8"/>
      <c r="O37" s="8"/>
      <c r="P37" s="8"/>
    </row>
    <row r="38" spans="1:16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8"/>
      <c r="N38" s="8"/>
      <c r="O38" s="8"/>
      <c r="P38" s="8"/>
    </row>
    <row r="39" spans="1:16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8"/>
      <c r="N39" s="8"/>
      <c r="O39" s="8"/>
      <c r="P39" s="8"/>
    </row>
    <row r="40" spans="1:16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8"/>
      <c r="N40" s="8"/>
      <c r="O40" s="8"/>
      <c r="P40" s="8"/>
    </row>
    <row r="41" spans="1:16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8"/>
      <c r="N41" s="8"/>
      <c r="O41" s="8"/>
      <c r="P41" s="8"/>
    </row>
  </sheetData>
  <sheetProtection/>
  <mergeCells count="10">
    <mergeCell ref="M6:P6"/>
    <mergeCell ref="K7:L7"/>
    <mergeCell ref="A3:L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 </cp:lastModifiedBy>
  <cp:lastPrinted>2010-05-20T10:00:08Z</cp:lastPrinted>
  <dcterms:created xsi:type="dcterms:W3CDTF">2007-11-29T08:17:00Z</dcterms:created>
  <dcterms:modified xsi:type="dcterms:W3CDTF">2010-08-26T12:02:22Z</dcterms:modified>
  <cp:category/>
  <cp:version/>
  <cp:contentType/>
  <cp:contentStatus/>
</cp:coreProperties>
</file>