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30" windowWidth="11625" windowHeight="9075" tabRatio="601" firstSheet="2" activeTab="8"/>
  </bookViews>
  <sheets>
    <sheet name="2010 eredeti" sheetId="1" r:id="rId1"/>
    <sheet name="2010 febr" sheetId="2" r:id="rId2"/>
    <sheet name="2010 ápr" sheetId="3" r:id="rId3"/>
    <sheet name="2010 május" sheetId="4" r:id="rId4"/>
    <sheet name="2010 június" sheetId="5" r:id="rId5"/>
    <sheet name="2010 július" sheetId="6" r:id="rId6"/>
    <sheet name="2010 szeptember" sheetId="7" r:id="rId7"/>
    <sheet name="2010 december" sheetId="8" r:id="rId8"/>
    <sheet name="2011 február" sheetId="9" r:id="rId9"/>
  </sheets>
  <definedNames>
    <definedName name="_xlnm.Print_Area" localSheetId="2">'2010 ápr'!$A$1:$D$36</definedName>
    <definedName name="_xlnm.Print_Area" localSheetId="7">'2010 december'!$A$1:$D$36</definedName>
    <definedName name="_xlnm.Print_Area" localSheetId="0">'2010 eredeti'!$A$1:$D$36</definedName>
    <definedName name="_xlnm.Print_Area" localSheetId="1">'2010 febr'!$A$1:$D$36</definedName>
    <definedName name="_xlnm.Print_Area" localSheetId="5">'2010 július'!$A$1:$D$36</definedName>
    <definedName name="_xlnm.Print_Area" localSheetId="4">'2010 június'!$A$1:$D$36</definedName>
    <definedName name="_xlnm.Print_Area" localSheetId="3">'2010 május'!$A$1:$D$36</definedName>
    <definedName name="_xlnm.Print_Area" localSheetId="6">'2010 szeptember'!$A$1:$D$36</definedName>
    <definedName name="_xlnm.Print_Area" localSheetId="8">'2011 február'!$A$1:$D$36</definedName>
  </definedNames>
  <calcPr fullCalcOnLoad="1"/>
</workbook>
</file>

<file path=xl/sharedStrings.xml><?xml version="1.0" encoding="utf-8"?>
<sst xmlns="http://schemas.openxmlformats.org/spreadsheetml/2006/main" count="441" uniqueCount="49">
  <si>
    <t>Megnevezés</t>
  </si>
  <si>
    <t>Intézményi működési bevételek</t>
  </si>
  <si>
    <t>Önkormányzatok sajátos működési bevételei</t>
  </si>
  <si>
    <t>Működési célú költségvetési támogatás</t>
  </si>
  <si>
    <t>Működési célú előző évi pénzmaradvány igénybevétele</t>
  </si>
  <si>
    <t>Személyi juttatások</t>
  </si>
  <si>
    <t>Munkaadókat terhelő járulék</t>
  </si>
  <si>
    <t>Dologi kiadások</t>
  </si>
  <si>
    <t>Működési célú pénzeszközátadás egyéb támogatás</t>
  </si>
  <si>
    <t>Ellátottak pénzbeli juttatása</t>
  </si>
  <si>
    <t>Önkormányzatok felhalmozási és tőkejellegű bevételei</t>
  </si>
  <si>
    <t xml:space="preserve">Fejlesztési célú támogatások </t>
  </si>
  <si>
    <t>Felhalmozási kiadások (ÁFÁ-val együtt)</t>
  </si>
  <si>
    <t>Felújítási kiadások  (ÁFÁ-val együtt)</t>
  </si>
  <si>
    <t>Felhalmozási célú pénzeszköz átadás</t>
  </si>
  <si>
    <t xml:space="preserve"> </t>
  </si>
  <si>
    <t>előirányzat</t>
  </si>
  <si>
    <t>alakulását bemutató mérleg</t>
  </si>
  <si>
    <t>Adatok E Ft-ban</t>
  </si>
  <si>
    <t xml:space="preserve">Önkormányzat bevételei   Ö S S Z E S E N  </t>
  </si>
  <si>
    <t xml:space="preserve">Felhalmozási célú kiadások  ö s s z e s e n  </t>
  </si>
  <si>
    <t xml:space="preserve">Önkormányzat kiadásai  Ö S S Z E S E N  </t>
  </si>
  <si>
    <t xml:space="preserve">Felhalmozási célú bevételek  ö s s z e s e n </t>
  </si>
  <si>
    <t>Működési célú kiadások  ö s s z e s e n</t>
  </si>
  <si>
    <t xml:space="preserve">Működési célú bevételek  ö s s z e s e n  </t>
  </si>
  <si>
    <t xml:space="preserve">         Illetékbevétel</t>
  </si>
  <si>
    <t xml:space="preserve">        Személyi jövedelemadó</t>
  </si>
  <si>
    <t xml:space="preserve">        Normatív állami hozzájárulás</t>
  </si>
  <si>
    <t xml:space="preserve">        Normatív kötött felhasználású támogatás</t>
  </si>
  <si>
    <t xml:space="preserve">       Színház központi támogatása</t>
  </si>
  <si>
    <t>Előző évi pénzmaradvány</t>
  </si>
  <si>
    <t>I. Működési és felhalmozási célú bevételek</t>
  </si>
  <si>
    <t>II. Működési és felhalmozási célú kiadások</t>
  </si>
  <si>
    <t>Felhalmozási  tartalék</t>
  </si>
  <si>
    <t>Hitelek, értékpapírok kiadásai</t>
  </si>
  <si>
    <t>Működési bevétel fejlesztési célra</t>
  </si>
  <si>
    <t>Felhalmozási célú hitel, értékpapír bevétel</t>
  </si>
  <si>
    <t>Működési célú hitel,kölcsön, értékpapír bevétel</t>
  </si>
  <si>
    <t>Hitelek, kölcsönök, értékpapírok kiadásai</t>
  </si>
  <si>
    <t>Működési tartalék, pénzforg. nélk. kiadások</t>
  </si>
  <si>
    <t xml:space="preserve">     Központosított támogatás</t>
  </si>
  <si>
    <t>Támogatás értékű működési bevétel</t>
  </si>
  <si>
    <t>Támogatás értékű felhalmozási bevétel</t>
  </si>
  <si>
    <t>2009.évi eredeti</t>
  </si>
  <si>
    <t>2009. évi eredeti</t>
  </si>
  <si>
    <t xml:space="preserve"> A 2010. évi  működési és fejlesztési célú bevételek és kiadások</t>
  </si>
  <si>
    <t>Költségvetési bevétel</t>
  </si>
  <si>
    <t xml:space="preserve">2010.évi </t>
  </si>
  <si>
    <t xml:space="preserve">2010. évi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</si>
</sst>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2"/>
      <name val="Times New Roman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0"/>
    </font>
    <font>
      <b/>
      <sz val="10"/>
      <name val="Times New Roman CE"/>
      <family val="0"/>
    </font>
    <font>
      <b/>
      <i/>
      <sz val="10"/>
      <name val="Times New Roman CE"/>
      <family val="0"/>
    </font>
    <font>
      <b/>
      <i/>
      <sz val="11"/>
      <name val="Times New Roman CE"/>
      <family val="0"/>
    </font>
    <font>
      <b/>
      <i/>
      <sz val="14"/>
      <name val="Times New Roman CE"/>
      <family val="1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Continuous"/>
    </xf>
    <xf numFmtId="3" fontId="1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left"/>
    </xf>
    <xf numFmtId="3" fontId="1" fillId="0" borderId="14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>
      <alignment/>
    </xf>
    <xf numFmtId="0" fontId="6" fillId="0" borderId="19" xfId="0" applyFont="1" applyFill="1" applyBorder="1" applyAlignment="1">
      <alignment horizontal="centerContinuous"/>
    </xf>
    <xf numFmtId="0" fontId="5" fillId="0" borderId="20" xfId="0" applyFont="1" applyFill="1" applyBorder="1" applyAlignment="1">
      <alignment/>
    </xf>
    <xf numFmtId="0" fontId="5" fillId="0" borderId="19" xfId="0" applyFont="1" applyFill="1" applyBorder="1" applyAlignment="1">
      <alignment horizontal="centerContinuous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0" xfId="0" applyFill="1" applyBorder="1" applyAlignment="1">
      <alignment/>
    </xf>
    <xf numFmtId="3" fontId="1" fillId="0" borderId="25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0" fontId="1" fillId="0" borderId="27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0" fillId="0" borderId="25" xfId="0" applyFill="1" applyBorder="1" applyAlignment="1">
      <alignment/>
    </xf>
    <xf numFmtId="3" fontId="4" fillId="0" borderId="25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9" fillId="0" borderId="0" xfId="0" applyFont="1" applyFill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zoomScale="90" zoomScaleNormal="90" zoomScaleSheetLayoutView="100" zoomScalePageLayoutView="0" workbookViewId="0" topLeftCell="A1">
      <selection activeCell="B10" sqref="B10"/>
    </sheetView>
  </sheetViews>
  <sheetFormatPr defaultColWidth="8.796875" defaultRowHeight="15"/>
  <cols>
    <col min="1" max="1" width="45.19921875" style="0" customWidth="1"/>
    <col min="2" max="2" width="22.8984375" style="18" customWidth="1"/>
    <col min="3" max="3" width="46.19921875" style="18" customWidth="1"/>
    <col min="4" max="4" width="25.5" style="18" customWidth="1"/>
    <col min="5" max="5" width="12.3984375" style="0" customWidth="1"/>
    <col min="8" max="8" width="7.5" style="0" customWidth="1"/>
  </cols>
  <sheetData>
    <row r="1" spans="1:9" ht="22.5" customHeight="1">
      <c r="A1" s="58" t="s">
        <v>45</v>
      </c>
      <c r="B1" s="58"/>
      <c r="C1" s="58"/>
      <c r="D1" s="58"/>
      <c r="E1" s="2"/>
      <c r="H1" s="1"/>
      <c r="I1" s="1"/>
    </row>
    <row r="2" spans="1:9" ht="20.25">
      <c r="A2" s="58" t="s">
        <v>17</v>
      </c>
      <c r="B2" s="58"/>
      <c r="C2" s="58"/>
      <c r="D2" s="58"/>
      <c r="E2" s="2"/>
      <c r="F2" s="3"/>
      <c r="G2" s="3"/>
      <c r="H2" s="4"/>
      <c r="I2" s="4"/>
    </row>
    <row r="3" spans="1:9" ht="4.5" customHeight="1">
      <c r="A3" s="30"/>
      <c r="C3" s="32"/>
      <c r="D3" s="33"/>
      <c r="E3" s="6"/>
      <c r="F3" s="3"/>
      <c r="G3" s="3"/>
      <c r="H3" s="4"/>
      <c r="I3" s="4"/>
    </row>
    <row r="4" spans="1:8" ht="17.25" customHeight="1" thickBot="1">
      <c r="A4" s="34"/>
      <c r="D4" s="35" t="s">
        <v>18</v>
      </c>
      <c r="E4" s="10"/>
      <c r="F4" s="3"/>
      <c r="G4" s="3"/>
      <c r="H4" s="4"/>
    </row>
    <row r="5" spans="1:5" ht="15.75">
      <c r="A5" s="36"/>
      <c r="B5" s="19"/>
      <c r="C5" s="36"/>
      <c r="D5" s="19"/>
      <c r="E5" s="7"/>
    </row>
    <row r="6" spans="1:5" ht="13.5" customHeight="1">
      <c r="A6" s="37" t="s">
        <v>0</v>
      </c>
      <c r="B6" s="20" t="s">
        <v>43</v>
      </c>
      <c r="C6" s="37" t="s">
        <v>0</v>
      </c>
      <c r="D6" s="20" t="s">
        <v>44</v>
      </c>
      <c r="E6" s="10"/>
    </row>
    <row r="7" spans="1:5" ht="15.75">
      <c r="A7" s="38"/>
      <c r="B7" s="21" t="s">
        <v>16</v>
      </c>
      <c r="C7" s="38"/>
      <c r="D7" s="21" t="s">
        <v>16</v>
      </c>
      <c r="E7" s="7"/>
    </row>
    <row r="8" spans="1:5" ht="10.5" customHeight="1" thickBot="1">
      <c r="A8" s="39"/>
      <c r="B8" s="22"/>
      <c r="C8" s="39"/>
      <c r="D8" s="22"/>
      <c r="E8" s="11"/>
    </row>
    <row r="9" spans="1:5" s="5" customFormat="1" ht="16.5" customHeight="1" thickBot="1">
      <c r="A9" s="40" t="s">
        <v>31</v>
      </c>
      <c r="B9" s="23"/>
      <c r="C9" s="40" t="s">
        <v>32</v>
      </c>
      <c r="D9" s="41"/>
      <c r="E9" s="14"/>
    </row>
    <row r="10" spans="1:5" ht="15" customHeight="1">
      <c r="A10" s="42" t="s">
        <v>1</v>
      </c>
      <c r="B10" s="24">
        <v>3189252</v>
      </c>
      <c r="C10" s="42" t="s">
        <v>5</v>
      </c>
      <c r="D10" s="24">
        <v>9098373</v>
      </c>
      <c r="E10" s="8"/>
    </row>
    <row r="11" spans="1:5" ht="15" customHeight="1">
      <c r="A11" s="43" t="s">
        <v>2</v>
      </c>
      <c r="B11" s="17"/>
      <c r="C11" s="43" t="s">
        <v>6</v>
      </c>
      <c r="D11" s="27">
        <v>2498708</v>
      </c>
      <c r="E11" s="8"/>
    </row>
    <row r="12" spans="1:5" ht="15" customHeight="1">
      <c r="A12" s="43" t="s">
        <v>25</v>
      </c>
      <c r="B12" s="17">
        <v>1200000</v>
      </c>
      <c r="C12" s="44" t="s">
        <v>7</v>
      </c>
      <c r="D12" s="26">
        <v>7623831</v>
      </c>
      <c r="E12" s="8"/>
    </row>
    <row r="13" spans="1:5" ht="15" customHeight="1">
      <c r="A13" s="43" t="s">
        <v>26</v>
      </c>
      <c r="B13" s="17">
        <v>187286</v>
      </c>
      <c r="C13" s="43" t="s">
        <v>8</v>
      </c>
      <c r="D13" s="17">
        <v>120455</v>
      </c>
      <c r="E13" s="8"/>
    </row>
    <row r="14" spans="1:5" ht="15" customHeight="1">
      <c r="A14" s="43"/>
      <c r="B14" s="17"/>
      <c r="C14" s="44" t="s">
        <v>9</v>
      </c>
      <c r="D14" s="26">
        <v>88399</v>
      </c>
      <c r="E14" s="8"/>
    </row>
    <row r="15" spans="1:5" ht="15" customHeight="1">
      <c r="A15" s="45"/>
      <c r="B15" s="25"/>
      <c r="C15" s="43" t="s">
        <v>34</v>
      </c>
      <c r="D15" s="17">
        <v>0</v>
      </c>
      <c r="E15" s="8"/>
    </row>
    <row r="16" spans="1:5" ht="15" customHeight="1">
      <c r="A16" s="43" t="s">
        <v>3</v>
      </c>
      <c r="B16" s="17"/>
      <c r="C16" s="44" t="s">
        <v>39</v>
      </c>
      <c r="D16" s="26">
        <v>1025000</v>
      </c>
      <c r="E16" s="8"/>
    </row>
    <row r="17" spans="1:5" ht="15" customHeight="1">
      <c r="A17" s="43" t="s">
        <v>27</v>
      </c>
      <c r="B17" s="17">
        <v>4168696</v>
      </c>
      <c r="D17" s="54"/>
      <c r="E17" s="8"/>
    </row>
    <row r="18" spans="1:5" ht="15" customHeight="1">
      <c r="A18" s="43" t="s">
        <v>28</v>
      </c>
      <c r="B18" s="17">
        <v>21652</v>
      </c>
      <c r="D18" s="54"/>
      <c r="E18" s="8"/>
    </row>
    <row r="19" spans="1:5" ht="15" customHeight="1">
      <c r="A19" s="43" t="s">
        <v>29</v>
      </c>
      <c r="B19" s="17">
        <v>418000</v>
      </c>
      <c r="C19" s="46"/>
      <c r="D19" s="54"/>
      <c r="E19" s="8"/>
    </row>
    <row r="20" spans="1:5" ht="15" customHeight="1">
      <c r="A20" s="45" t="s">
        <v>40</v>
      </c>
      <c r="B20" s="17">
        <v>2961</v>
      </c>
      <c r="C20" s="46"/>
      <c r="D20" s="54"/>
      <c r="E20" s="8"/>
    </row>
    <row r="21" spans="1:5" ht="15" customHeight="1">
      <c r="A21" s="44" t="s">
        <v>41</v>
      </c>
      <c r="B21" s="26">
        <v>8911361</v>
      </c>
      <c r="C21" s="46"/>
      <c r="D21" s="47"/>
      <c r="E21" s="8"/>
    </row>
    <row r="22" spans="1:5" ht="15" customHeight="1" thickBot="1">
      <c r="A22" s="48" t="s">
        <v>4</v>
      </c>
      <c r="B22" s="27">
        <v>515558</v>
      </c>
      <c r="C22" s="46"/>
      <c r="D22" s="47"/>
      <c r="E22" s="8"/>
    </row>
    <row r="23" spans="1:5" ht="15" customHeight="1" thickBot="1">
      <c r="A23" s="49" t="s">
        <v>46</v>
      </c>
      <c r="B23" s="28">
        <f>SUM(B10:B22)</f>
        <v>18614766</v>
      </c>
      <c r="C23" s="46"/>
      <c r="D23" s="47"/>
      <c r="E23" s="8"/>
    </row>
    <row r="24" spans="1:5" ht="15" customHeight="1" thickBot="1">
      <c r="A24" s="43" t="s">
        <v>37</v>
      </c>
      <c r="B24" s="17">
        <v>1840000</v>
      </c>
      <c r="C24" s="46"/>
      <c r="D24" s="55"/>
      <c r="E24" s="9"/>
    </row>
    <row r="25" spans="1:5" s="5" customFormat="1" ht="16.5" thickBot="1">
      <c r="A25" s="49" t="s">
        <v>24</v>
      </c>
      <c r="B25" s="28">
        <f>B23+B24</f>
        <v>20454766</v>
      </c>
      <c r="C25" s="49" t="s">
        <v>23</v>
      </c>
      <c r="D25" s="28">
        <f>SUM(D10:D16)</f>
        <v>20454766</v>
      </c>
      <c r="E25" s="14"/>
    </row>
    <row r="26" spans="1:5" s="5" customFormat="1" ht="17.25" customHeight="1">
      <c r="A26" s="50" t="s">
        <v>35</v>
      </c>
      <c r="B26" s="24">
        <v>520618</v>
      </c>
      <c r="C26" s="45" t="s">
        <v>12</v>
      </c>
      <c r="D26" s="25">
        <v>4711665</v>
      </c>
      <c r="E26" s="14"/>
    </row>
    <row r="27" spans="1:5" ht="14.25" customHeight="1">
      <c r="A27" s="43" t="s">
        <v>10</v>
      </c>
      <c r="B27" s="17">
        <v>1284007</v>
      </c>
      <c r="C27" s="45" t="s">
        <v>13</v>
      </c>
      <c r="D27" s="25">
        <v>420000</v>
      </c>
      <c r="E27" s="8"/>
    </row>
    <row r="28" spans="1:5" ht="14.25" customHeight="1">
      <c r="A28" s="48" t="s">
        <v>11</v>
      </c>
      <c r="B28" s="27">
        <v>0</v>
      </c>
      <c r="C28" s="45" t="s">
        <v>14</v>
      </c>
      <c r="D28" s="25">
        <v>310000</v>
      </c>
      <c r="E28" s="8"/>
    </row>
    <row r="29" spans="1:5" ht="15" customHeight="1">
      <c r="A29" s="45"/>
      <c r="B29" s="25"/>
      <c r="C29" s="43" t="s">
        <v>38</v>
      </c>
      <c r="D29" s="17">
        <v>1159</v>
      </c>
      <c r="E29" s="8"/>
    </row>
    <row r="30" spans="1:5" ht="15" customHeight="1">
      <c r="A30" s="45" t="s">
        <v>42</v>
      </c>
      <c r="B30" s="25">
        <v>329683</v>
      </c>
      <c r="C30" s="51" t="s">
        <v>33</v>
      </c>
      <c r="D30" s="26">
        <v>28669</v>
      </c>
      <c r="E30" s="8"/>
    </row>
    <row r="31" spans="1:5" ht="15" customHeight="1">
      <c r="A31" s="45" t="s">
        <v>36</v>
      </c>
      <c r="B31" s="25">
        <v>0</v>
      </c>
      <c r="C31" s="43"/>
      <c r="D31" s="47"/>
      <c r="E31" s="8"/>
    </row>
    <row r="32" spans="1:5" ht="15" customHeight="1" thickBot="1">
      <c r="A32" s="43" t="s">
        <v>30</v>
      </c>
      <c r="B32" s="17">
        <v>3337185</v>
      </c>
      <c r="C32" s="46"/>
      <c r="D32" s="47"/>
      <c r="E32" s="8"/>
    </row>
    <row r="33" spans="1:5" ht="18" customHeight="1" thickBot="1">
      <c r="A33" s="49" t="s">
        <v>22</v>
      </c>
      <c r="B33" s="28">
        <f>SUM(B26:B32)</f>
        <v>5471493</v>
      </c>
      <c r="C33" s="49" t="s">
        <v>20</v>
      </c>
      <c r="D33" s="28">
        <f>SUM(D26:D30)</f>
        <v>5471493</v>
      </c>
      <c r="E33" s="8"/>
    </row>
    <row r="34" spans="1:5" ht="25.5" customHeight="1" thickBot="1">
      <c r="A34" s="52" t="s">
        <v>19</v>
      </c>
      <c r="B34" s="29">
        <f>B25+B33</f>
        <v>25926259</v>
      </c>
      <c r="C34" s="52" t="s">
        <v>21</v>
      </c>
      <c r="D34" s="29">
        <f>D25+D33</f>
        <v>25926259</v>
      </c>
      <c r="E34" s="8"/>
    </row>
    <row r="35" spans="1:5" ht="21" customHeight="1">
      <c r="A35" s="12"/>
      <c r="B35" s="53"/>
      <c r="E35" s="8"/>
    </row>
    <row r="36" ht="24" customHeight="1">
      <c r="E36" s="9"/>
    </row>
    <row r="38" ht="21" customHeight="1">
      <c r="E38" s="9"/>
    </row>
    <row r="39" ht="27.75" customHeight="1">
      <c r="E39" s="8"/>
    </row>
    <row r="40" ht="25.5" customHeight="1">
      <c r="E40" s="8"/>
    </row>
    <row r="41" ht="29.25" customHeight="1">
      <c r="E41" s="8"/>
    </row>
    <row r="42" spans="3:5" ht="21.75" customHeight="1">
      <c r="C42" s="46"/>
      <c r="D42" s="56"/>
      <c r="E42" s="8"/>
    </row>
    <row r="43" ht="25.5" customHeight="1">
      <c r="E43" s="8"/>
    </row>
    <row r="44" ht="15" customHeight="1">
      <c r="E44" s="8"/>
    </row>
    <row r="45" spans="1:5" ht="20.25" customHeight="1">
      <c r="A45" s="5"/>
      <c r="B45" s="30"/>
      <c r="C45" s="30"/>
      <c r="D45" s="30"/>
      <c r="E45" s="9"/>
    </row>
    <row r="46" spans="1:7" ht="21.75" customHeight="1">
      <c r="A46" s="16"/>
      <c r="B46" s="31"/>
      <c r="C46" s="31"/>
      <c r="D46" s="31"/>
      <c r="E46" s="15"/>
      <c r="F46" s="5"/>
      <c r="G46" s="5"/>
    </row>
    <row r="47" spans="1:4" s="5" customFormat="1" ht="29.25" customHeight="1">
      <c r="A47"/>
      <c r="B47" s="18"/>
      <c r="C47" s="18" t="s">
        <v>15</v>
      </c>
      <c r="D47" s="46"/>
    </row>
    <row r="48" spans="1:5" s="16" customFormat="1" ht="25.5" customHeight="1">
      <c r="A48"/>
      <c r="B48" s="18"/>
      <c r="C48" s="18"/>
      <c r="D48" s="46"/>
      <c r="E48" s="13"/>
    </row>
    <row r="49" spans="4:5" ht="25.5" customHeight="1">
      <c r="D49" s="46"/>
      <c r="E49" s="12"/>
    </row>
    <row r="50" spans="4:9" ht="25.5" customHeight="1">
      <c r="D50" s="46"/>
      <c r="E50" s="12"/>
      <c r="H50" s="1"/>
      <c r="I50" s="1"/>
    </row>
    <row r="51" spans="4:9" ht="25.5" customHeight="1">
      <c r="D51" s="46"/>
      <c r="E51" s="12"/>
      <c r="H51" s="1"/>
      <c r="I51" s="1"/>
    </row>
    <row r="52" spans="5:9" ht="25.5" customHeight="1">
      <c r="E52" s="12"/>
      <c r="H52" s="1"/>
      <c r="I52" s="1"/>
    </row>
    <row r="53" ht="25.5" customHeight="1">
      <c r="E53" s="12"/>
    </row>
    <row r="54" ht="25.5" customHeight="1"/>
    <row r="55" ht="25.5" customHeight="1"/>
    <row r="56" ht="25.5" customHeight="1"/>
    <row r="57" ht="24" customHeight="1"/>
    <row r="58" ht="24" customHeight="1"/>
    <row r="59" ht="24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spans="1:2" ht="18.75" customHeight="1">
      <c r="A66" s="1"/>
      <c r="B66" s="32"/>
    </row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</sheetData>
  <sheetProtection/>
  <mergeCells count="2">
    <mergeCell ref="A1:D1"/>
    <mergeCell ref="A2:D2"/>
  </mergeCells>
  <printOptions/>
  <pageMargins left="0.4330708661417323" right="0.2362204724409449" top="0.984251968503937" bottom="0.31496062992125984" header="0.5118110236220472" footer="0.2362204724409449"/>
  <pageSetup firstPageNumber="23" useFirstPageNumber="1" horizontalDpi="600" verticalDpi="600" orientation="landscape" paperSize="9" scale="91" r:id="rId1"/>
  <headerFooter alignWithMargins="0">
    <oddHeader>&amp;RA költségvetési rendelettervezet 11. sz. melléklete</oddHeader>
  </headerFooter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zoomScale="90" zoomScaleNormal="90" zoomScaleSheetLayoutView="100" zoomScalePageLayoutView="0" workbookViewId="0" topLeftCell="A4">
      <selection activeCell="D14" sqref="D14"/>
    </sheetView>
  </sheetViews>
  <sheetFormatPr defaultColWidth="8.796875" defaultRowHeight="15"/>
  <cols>
    <col min="1" max="1" width="45.19921875" style="0" customWidth="1"/>
    <col min="2" max="2" width="22.8984375" style="18" customWidth="1"/>
    <col min="3" max="3" width="46.19921875" style="18" customWidth="1"/>
    <col min="4" max="4" width="25.5" style="18" customWidth="1"/>
    <col min="5" max="5" width="12.3984375" style="0" customWidth="1"/>
    <col min="8" max="8" width="7.5" style="0" customWidth="1"/>
  </cols>
  <sheetData>
    <row r="1" spans="1:9" ht="22.5" customHeight="1">
      <c r="A1" s="58" t="s">
        <v>45</v>
      </c>
      <c r="B1" s="58"/>
      <c r="C1" s="58"/>
      <c r="D1" s="58"/>
      <c r="E1" s="2"/>
      <c r="H1" s="1"/>
      <c r="I1" s="1"/>
    </row>
    <row r="2" spans="1:9" ht="20.25">
      <c r="A2" s="58" t="s">
        <v>17</v>
      </c>
      <c r="B2" s="58"/>
      <c r="C2" s="58"/>
      <c r="D2" s="58"/>
      <c r="E2" s="2"/>
      <c r="F2" s="3"/>
      <c r="G2" s="3"/>
      <c r="H2" s="4"/>
      <c r="I2" s="4"/>
    </row>
    <row r="3" spans="1:9" ht="4.5" customHeight="1">
      <c r="A3" s="30"/>
      <c r="C3" s="32"/>
      <c r="D3" s="33"/>
      <c r="E3" s="6"/>
      <c r="F3" s="3"/>
      <c r="G3" s="3"/>
      <c r="H3" s="4"/>
      <c r="I3" s="4"/>
    </row>
    <row r="4" spans="1:8" ht="17.25" customHeight="1" thickBot="1">
      <c r="A4" s="34"/>
      <c r="D4" s="35" t="s">
        <v>18</v>
      </c>
      <c r="E4" s="10"/>
      <c r="F4" s="3"/>
      <c r="G4" s="3"/>
      <c r="H4" s="4"/>
    </row>
    <row r="5" spans="1:5" ht="15.75">
      <c r="A5" s="36"/>
      <c r="B5" s="19"/>
      <c r="C5" s="36"/>
      <c r="D5" s="19"/>
      <c r="E5" s="7"/>
    </row>
    <row r="6" spans="1:5" ht="13.5" customHeight="1">
      <c r="A6" s="37" t="s">
        <v>0</v>
      </c>
      <c r="B6" s="20" t="s">
        <v>43</v>
      </c>
      <c r="C6" s="37" t="s">
        <v>0</v>
      </c>
      <c r="D6" s="20" t="s">
        <v>44</v>
      </c>
      <c r="E6" s="10"/>
    </row>
    <row r="7" spans="1:5" ht="15.75">
      <c r="A7" s="38"/>
      <c r="B7" s="21" t="s">
        <v>16</v>
      </c>
      <c r="C7" s="38"/>
      <c r="D7" s="21" t="s">
        <v>16</v>
      </c>
      <c r="E7" s="7"/>
    </row>
    <row r="8" spans="1:5" ht="10.5" customHeight="1" thickBot="1">
      <c r="A8" s="39"/>
      <c r="B8" s="22"/>
      <c r="C8" s="39"/>
      <c r="D8" s="22"/>
      <c r="E8" s="11"/>
    </row>
    <row r="9" spans="1:5" s="5" customFormat="1" ht="16.5" customHeight="1" thickBot="1">
      <c r="A9" s="40" t="s">
        <v>31</v>
      </c>
      <c r="B9" s="23"/>
      <c r="C9" s="40" t="s">
        <v>32</v>
      </c>
      <c r="D9" s="41"/>
      <c r="E9" s="14"/>
    </row>
    <row r="10" spans="1:5" ht="15" customHeight="1">
      <c r="A10" s="42" t="s">
        <v>1</v>
      </c>
      <c r="B10" s="24">
        <v>3158622</v>
      </c>
      <c r="C10" s="42" t="s">
        <v>5</v>
      </c>
      <c r="D10" s="24">
        <v>9098373</v>
      </c>
      <c r="E10" s="8"/>
    </row>
    <row r="11" spans="1:5" ht="15" customHeight="1">
      <c r="A11" s="43" t="s">
        <v>2</v>
      </c>
      <c r="B11" s="17"/>
      <c r="C11" s="43" t="s">
        <v>6</v>
      </c>
      <c r="D11" s="27">
        <v>2498708</v>
      </c>
      <c r="E11" s="8"/>
    </row>
    <row r="12" spans="1:5" ht="15" customHeight="1">
      <c r="A12" s="43" t="s">
        <v>25</v>
      </c>
      <c r="B12" s="17">
        <v>1200000</v>
      </c>
      <c r="C12" s="44" t="s">
        <v>7</v>
      </c>
      <c r="D12" s="26">
        <v>7462869</v>
      </c>
      <c r="E12" s="8"/>
    </row>
    <row r="13" spans="1:5" ht="15" customHeight="1">
      <c r="A13" s="43" t="s">
        <v>26</v>
      </c>
      <c r="B13" s="17">
        <v>332246</v>
      </c>
      <c r="C13" s="43" t="s">
        <v>8</v>
      </c>
      <c r="D13" s="17">
        <v>170905</v>
      </c>
      <c r="E13" s="8"/>
    </row>
    <row r="14" spans="1:5" ht="15" customHeight="1">
      <c r="A14" s="43"/>
      <c r="B14" s="17"/>
      <c r="C14" s="44" t="s">
        <v>9</v>
      </c>
      <c r="D14" s="26">
        <v>89029</v>
      </c>
      <c r="E14" s="8"/>
    </row>
    <row r="15" spans="1:5" ht="15" customHeight="1">
      <c r="A15" s="45"/>
      <c r="B15" s="25"/>
      <c r="C15" s="43" t="s">
        <v>34</v>
      </c>
      <c r="D15" s="17">
        <v>0</v>
      </c>
      <c r="E15" s="8"/>
    </row>
    <row r="16" spans="1:5" ht="15" customHeight="1">
      <c r="A16" s="43" t="s">
        <v>3</v>
      </c>
      <c r="B16" s="17"/>
      <c r="C16" s="44" t="s">
        <v>39</v>
      </c>
      <c r="D16" s="26">
        <v>863941</v>
      </c>
      <c r="E16" s="8"/>
    </row>
    <row r="17" spans="1:5" ht="15" customHeight="1">
      <c r="A17" s="43" t="s">
        <v>27</v>
      </c>
      <c r="B17" s="17">
        <f>4168696-6019-300000</f>
        <v>3862677</v>
      </c>
      <c r="D17" s="54"/>
      <c r="E17" s="8"/>
    </row>
    <row r="18" spans="1:5" ht="15" customHeight="1">
      <c r="A18" s="43" t="s">
        <v>28</v>
      </c>
      <c r="B18" s="17">
        <v>21652</v>
      </c>
      <c r="D18" s="54"/>
      <c r="E18" s="8"/>
    </row>
    <row r="19" spans="1:5" ht="15" customHeight="1">
      <c r="A19" s="43" t="s">
        <v>29</v>
      </c>
      <c r="B19" s="17">
        <v>418000</v>
      </c>
      <c r="C19" s="46"/>
      <c r="D19" s="54"/>
      <c r="E19" s="8"/>
    </row>
    <row r="20" spans="1:5" ht="15" customHeight="1">
      <c r="A20" s="45" t="s">
        <v>40</v>
      </c>
      <c r="B20" s="17">
        <f>2961</f>
        <v>2961</v>
      </c>
      <c r="C20" s="46"/>
      <c r="D20" s="54"/>
      <c r="E20" s="8"/>
    </row>
    <row r="21" spans="1:5" ht="15" customHeight="1">
      <c r="A21" s="44" t="s">
        <v>41</v>
      </c>
      <c r="B21" s="26">
        <v>8769509</v>
      </c>
      <c r="C21" s="46"/>
      <c r="D21" s="47"/>
      <c r="E21" s="8"/>
    </row>
    <row r="22" spans="1:5" ht="15" customHeight="1" thickBot="1">
      <c r="A22" s="48" t="s">
        <v>4</v>
      </c>
      <c r="B22" s="27">
        <v>578158</v>
      </c>
      <c r="C22" s="46"/>
      <c r="D22" s="47"/>
      <c r="E22" s="8"/>
    </row>
    <row r="23" spans="1:5" ht="15" customHeight="1" thickBot="1">
      <c r="A23" s="49" t="s">
        <v>46</v>
      </c>
      <c r="B23" s="28">
        <f>SUM(B10:B22)</f>
        <v>18343825</v>
      </c>
      <c r="C23" s="46"/>
      <c r="D23" s="47"/>
      <c r="E23" s="8"/>
    </row>
    <row r="24" spans="1:5" ht="15" customHeight="1" thickBot="1">
      <c r="A24" s="43" t="s">
        <v>37</v>
      </c>
      <c r="B24" s="17">
        <v>1840000</v>
      </c>
      <c r="C24" s="46"/>
      <c r="D24" s="55"/>
      <c r="E24" s="9"/>
    </row>
    <row r="25" spans="1:5" s="5" customFormat="1" ht="16.5" thickBot="1">
      <c r="A25" s="49" t="s">
        <v>24</v>
      </c>
      <c r="B25" s="28">
        <f>B23+B24</f>
        <v>20183825</v>
      </c>
      <c r="C25" s="49" t="s">
        <v>23</v>
      </c>
      <c r="D25" s="28">
        <f>SUM(D10:D16)</f>
        <v>20183825</v>
      </c>
      <c r="E25" s="14"/>
    </row>
    <row r="26" spans="1:5" s="5" customFormat="1" ht="17.25" customHeight="1">
      <c r="A26" s="50" t="s">
        <v>35</v>
      </c>
      <c r="B26" s="24">
        <v>850618</v>
      </c>
      <c r="C26" s="45" t="s">
        <v>12</v>
      </c>
      <c r="D26" s="25">
        <f>5324186+12500+80000</f>
        <v>5416686</v>
      </c>
      <c r="E26" s="14"/>
    </row>
    <row r="27" spans="1:5" ht="14.25" customHeight="1">
      <c r="A27" s="43" t="s">
        <v>10</v>
      </c>
      <c r="B27" s="17">
        <v>1284007</v>
      </c>
      <c r="C27" s="45" t="s">
        <v>13</v>
      </c>
      <c r="D27" s="25">
        <v>420000</v>
      </c>
      <c r="E27" s="8"/>
    </row>
    <row r="28" spans="1:5" ht="14.25" customHeight="1">
      <c r="A28" s="48" t="s">
        <v>11</v>
      </c>
      <c r="B28" s="27">
        <v>0</v>
      </c>
      <c r="C28" s="45" t="s">
        <v>14</v>
      </c>
      <c r="D28" s="25">
        <v>329000</v>
      </c>
      <c r="E28" s="8"/>
    </row>
    <row r="29" spans="1:5" ht="15" customHeight="1">
      <c r="A29" s="45"/>
      <c r="B29" s="25"/>
      <c r="C29" s="43" t="s">
        <v>38</v>
      </c>
      <c r="D29" s="17">
        <v>1159</v>
      </c>
      <c r="E29" s="8"/>
    </row>
    <row r="30" spans="1:5" ht="15" customHeight="1">
      <c r="A30" s="45" t="s">
        <v>42</v>
      </c>
      <c r="B30" s="25">
        <v>29683</v>
      </c>
      <c r="C30" s="51" t="s">
        <v>33</v>
      </c>
      <c r="D30" s="26">
        <v>43669</v>
      </c>
      <c r="E30" s="8"/>
    </row>
    <row r="31" spans="1:5" ht="15" customHeight="1">
      <c r="A31" s="45" t="s">
        <v>36</v>
      </c>
      <c r="B31" s="25">
        <v>0</v>
      </c>
      <c r="C31" s="43"/>
      <c r="D31" s="47"/>
      <c r="E31" s="8"/>
    </row>
    <row r="32" spans="1:5" ht="15" customHeight="1" thickBot="1">
      <c r="A32" s="43" t="s">
        <v>30</v>
      </c>
      <c r="B32" s="17">
        <f>3953706+12500+80000</f>
        <v>4046206</v>
      </c>
      <c r="C32" s="46"/>
      <c r="D32" s="47"/>
      <c r="E32" s="8"/>
    </row>
    <row r="33" spans="1:5" ht="18" customHeight="1" thickBot="1">
      <c r="A33" s="49" t="s">
        <v>22</v>
      </c>
      <c r="B33" s="28">
        <f>SUM(B26:B32)</f>
        <v>6210514</v>
      </c>
      <c r="C33" s="49" t="s">
        <v>20</v>
      </c>
      <c r="D33" s="28">
        <f>SUM(D26:D30)</f>
        <v>6210514</v>
      </c>
      <c r="E33" s="8"/>
    </row>
    <row r="34" spans="1:5" ht="25.5" customHeight="1" thickBot="1">
      <c r="A34" s="52" t="s">
        <v>19</v>
      </c>
      <c r="B34" s="29">
        <f>B25+B33</f>
        <v>26394339</v>
      </c>
      <c r="C34" s="52" t="s">
        <v>21</v>
      </c>
      <c r="D34" s="29">
        <f>D25+D33</f>
        <v>26394339</v>
      </c>
      <c r="E34" s="8"/>
    </row>
    <row r="35" spans="1:5" ht="21" customHeight="1">
      <c r="A35" s="12"/>
      <c r="B35" s="53"/>
      <c r="E35" s="8"/>
    </row>
    <row r="36" ht="24" customHeight="1">
      <c r="E36" s="9"/>
    </row>
    <row r="38" ht="21" customHeight="1">
      <c r="E38" s="9"/>
    </row>
    <row r="39" ht="27.75" customHeight="1">
      <c r="E39" s="8"/>
    </row>
    <row r="40" ht="25.5" customHeight="1">
      <c r="E40" s="8"/>
    </row>
    <row r="41" ht="29.25" customHeight="1">
      <c r="E41" s="8"/>
    </row>
    <row r="42" spans="3:5" ht="21.75" customHeight="1">
      <c r="C42" s="46"/>
      <c r="D42" s="56"/>
      <c r="E42" s="8"/>
    </row>
    <row r="43" ht="25.5" customHeight="1">
      <c r="E43" s="8"/>
    </row>
    <row r="44" ht="15" customHeight="1">
      <c r="E44" s="8"/>
    </row>
    <row r="45" spans="1:5" ht="20.25" customHeight="1">
      <c r="A45" s="5"/>
      <c r="B45" s="30"/>
      <c r="C45" s="30"/>
      <c r="D45" s="30"/>
      <c r="E45" s="9"/>
    </row>
    <row r="46" spans="1:7" ht="21.75" customHeight="1">
      <c r="A46" s="16"/>
      <c r="B46" s="31"/>
      <c r="C46" s="31"/>
      <c r="D46" s="31"/>
      <c r="E46" s="15"/>
      <c r="F46" s="5"/>
      <c r="G46" s="5"/>
    </row>
    <row r="47" spans="1:4" s="5" customFormat="1" ht="29.25" customHeight="1">
      <c r="A47"/>
      <c r="B47" s="18"/>
      <c r="C47" s="18" t="s">
        <v>15</v>
      </c>
      <c r="D47" s="46"/>
    </row>
    <row r="48" spans="1:5" s="16" customFormat="1" ht="25.5" customHeight="1">
      <c r="A48"/>
      <c r="B48" s="18"/>
      <c r="C48" s="18"/>
      <c r="D48" s="46"/>
      <c r="E48" s="13"/>
    </row>
    <row r="49" spans="4:5" ht="25.5" customHeight="1">
      <c r="D49" s="46"/>
      <c r="E49" s="12"/>
    </row>
    <row r="50" spans="4:9" ht="25.5" customHeight="1">
      <c r="D50" s="46"/>
      <c r="E50" s="12"/>
      <c r="H50" s="1"/>
      <c r="I50" s="1"/>
    </row>
    <row r="51" spans="4:9" ht="25.5" customHeight="1">
      <c r="D51" s="46"/>
      <c r="E51" s="12"/>
      <c r="H51" s="1"/>
      <c r="I51" s="1"/>
    </row>
    <row r="52" spans="5:9" ht="25.5" customHeight="1">
      <c r="E52" s="12"/>
      <c r="H52" s="1"/>
      <c r="I52" s="1"/>
    </row>
    <row r="53" ht="25.5" customHeight="1">
      <c r="E53" s="12"/>
    </row>
    <row r="54" ht="25.5" customHeight="1"/>
    <row r="55" ht="25.5" customHeight="1"/>
    <row r="56" ht="25.5" customHeight="1"/>
    <row r="57" ht="24" customHeight="1"/>
    <row r="58" ht="24" customHeight="1"/>
    <row r="59" ht="24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spans="1:2" ht="18.75" customHeight="1">
      <c r="A66" s="1"/>
      <c r="B66" s="32"/>
    </row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</sheetData>
  <sheetProtection/>
  <mergeCells count="2">
    <mergeCell ref="A1:D1"/>
    <mergeCell ref="A2:D2"/>
  </mergeCells>
  <printOptions/>
  <pageMargins left="0.4330708661417323" right="0.2362204724409449" top="0.984251968503937" bottom="0.31496062992125984" header="0.5118110236220472" footer="0.2362204724409449"/>
  <pageSetup firstPageNumber="23" useFirstPageNumber="1" horizontalDpi="600" verticalDpi="600" orientation="landscape" paperSize="9" scale="91" r:id="rId1"/>
  <headerFooter alignWithMargins="0">
    <oddHeader>&amp;RA költségvetési rendelettervezet 11. sz. melléklete</oddHeader>
  </headerFooter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="90" zoomScaleNormal="90" zoomScaleSheetLayoutView="100" zoomScalePageLayoutView="0" workbookViewId="0" topLeftCell="A4">
      <selection activeCell="B18" sqref="B18"/>
    </sheetView>
  </sheetViews>
  <sheetFormatPr defaultColWidth="8.796875" defaultRowHeight="15"/>
  <cols>
    <col min="1" max="1" width="45.19921875" style="0" customWidth="1"/>
    <col min="2" max="2" width="22.8984375" style="18" customWidth="1"/>
    <col min="3" max="3" width="46.19921875" style="18" customWidth="1"/>
    <col min="4" max="4" width="25.5" style="18" customWidth="1"/>
    <col min="5" max="5" width="12.3984375" style="0" customWidth="1"/>
    <col min="8" max="8" width="7.5" style="0" customWidth="1"/>
  </cols>
  <sheetData>
    <row r="1" spans="1:9" ht="22.5" customHeight="1">
      <c r="A1" s="58" t="s">
        <v>45</v>
      </c>
      <c r="B1" s="58"/>
      <c r="C1" s="58"/>
      <c r="D1" s="58"/>
      <c r="E1" s="2"/>
      <c r="H1" s="1"/>
      <c r="I1" s="1"/>
    </row>
    <row r="2" spans="1:9" ht="20.25">
      <c r="A2" s="58" t="s">
        <v>17</v>
      </c>
      <c r="B2" s="58"/>
      <c r="C2" s="58"/>
      <c r="D2" s="58"/>
      <c r="E2" s="2"/>
      <c r="F2" s="3"/>
      <c r="G2" s="3"/>
      <c r="H2" s="4"/>
      <c r="I2" s="4"/>
    </row>
    <row r="3" spans="1:9" ht="4.5" customHeight="1">
      <c r="A3" s="30"/>
      <c r="C3" s="32"/>
      <c r="D3" s="33"/>
      <c r="E3" s="6"/>
      <c r="F3" s="3"/>
      <c r="G3" s="3"/>
      <c r="H3" s="4"/>
      <c r="I3" s="4"/>
    </row>
    <row r="4" spans="1:8" ht="17.25" customHeight="1" thickBot="1">
      <c r="A4" s="34"/>
      <c r="D4" s="35" t="s">
        <v>18</v>
      </c>
      <c r="E4" s="10"/>
      <c r="F4" s="3"/>
      <c r="G4" s="3"/>
      <c r="H4" s="4"/>
    </row>
    <row r="5" spans="1:5" ht="15.75">
      <c r="A5" s="36"/>
      <c r="B5" s="19"/>
      <c r="C5" s="36"/>
      <c r="D5" s="19"/>
      <c r="E5" s="7"/>
    </row>
    <row r="6" spans="1:5" ht="13.5" customHeight="1">
      <c r="A6" s="37" t="s">
        <v>0</v>
      </c>
      <c r="B6" s="20" t="s">
        <v>43</v>
      </c>
      <c r="C6" s="37" t="s">
        <v>0</v>
      </c>
      <c r="D6" s="20" t="s">
        <v>44</v>
      </c>
      <c r="E6" s="10"/>
    </row>
    <row r="7" spans="1:5" ht="15.75">
      <c r="A7" s="38"/>
      <c r="B7" s="21" t="s">
        <v>16</v>
      </c>
      <c r="C7" s="38"/>
      <c r="D7" s="21" t="s">
        <v>16</v>
      </c>
      <c r="E7" s="7"/>
    </row>
    <row r="8" spans="1:5" ht="10.5" customHeight="1" thickBot="1">
      <c r="A8" s="39"/>
      <c r="B8" s="22"/>
      <c r="C8" s="39"/>
      <c r="D8" s="22"/>
      <c r="E8" s="11"/>
    </row>
    <row r="9" spans="1:5" s="5" customFormat="1" ht="16.5" customHeight="1" thickBot="1">
      <c r="A9" s="40" t="s">
        <v>31</v>
      </c>
      <c r="B9" s="23"/>
      <c r="C9" s="40" t="s">
        <v>32</v>
      </c>
      <c r="D9" s="41"/>
      <c r="E9" s="14"/>
    </row>
    <row r="10" spans="1:5" ht="15" customHeight="1">
      <c r="A10" s="42" t="s">
        <v>1</v>
      </c>
      <c r="B10" s="24">
        <v>3148088</v>
      </c>
      <c r="C10" s="42" t="s">
        <v>5</v>
      </c>
      <c r="D10" s="24">
        <v>9308465</v>
      </c>
      <c r="E10" s="8"/>
    </row>
    <row r="11" spans="1:5" ht="15" customHeight="1">
      <c r="A11" s="43" t="s">
        <v>2</v>
      </c>
      <c r="B11" s="17"/>
      <c r="C11" s="43" t="s">
        <v>6</v>
      </c>
      <c r="D11" s="27">
        <v>2550276</v>
      </c>
      <c r="E11" s="8"/>
    </row>
    <row r="12" spans="1:5" ht="15" customHeight="1">
      <c r="A12" s="43" t="s">
        <v>25</v>
      </c>
      <c r="B12" s="17">
        <v>1200000</v>
      </c>
      <c r="C12" s="44" t="s">
        <v>7</v>
      </c>
      <c r="D12" s="26">
        <v>7555511</v>
      </c>
      <c r="E12" s="8"/>
    </row>
    <row r="13" spans="1:5" ht="15" customHeight="1">
      <c r="A13" s="43" t="s">
        <v>26</v>
      </c>
      <c r="B13" s="17">
        <v>332246</v>
      </c>
      <c r="C13" s="43" t="s">
        <v>8</v>
      </c>
      <c r="D13" s="17">
        <f>264914+540</f>
        <v>265454</v>
      </c>
      <c r="E13" s="8"/>
    </row>
    <row r="14" spans="1:5" ht="15" customHeight="1">
      <c r="A14" s="43"/>
      <c r="B14" s="17"/>
      <c r="C14" s="44" t="s">
        <v>9</v>
      </c>
      <c r="D14" s="26">
        <v>89029</v>
      </c>
      <c r="E14" s="8"/>
    </row>
    <row r="15" spans="1:5" ht="15" customHeight="1">
      <c r="A15" s="45"/>
      <c r="B15" s="25"/>
      <c r="C15" s="43" t="s">
        <v>34</v>
      </c>
      <c r="D15" s="17">
        <v>0</v>
      </c>
      <c r="E15" s="8"/>
    </row>
    <row r="16" spans="1:5" ht="15" customHeight="1">
      <c r="A16" s="43" t="s">
        <v>3</v>
      </c>
      <c r="B16" s="17"/>
      <c r="C16" s="44" t="s">
        <v>39</v>
      </c>
      <c r="D16" s="26">
        <f>1798964-540</f>
        <v>1798424</v>
      </c>
      <c r="E16" s="8"/>
    </row>
    <row r="17" spans="1:5" ht="15" customHeight="1">
      <c r="A17" s="43" t="s">
        <v>27</v>
      </c>
      <c r="B17" s="17">
        <f>4168696-6019-300000-51887</f>
        <v>3810790</v>
      </c>
      <c r="D17" s="54"/>
      <c r="E17" s="8"/>
    </row>
    <row r="18" spans="1:5" ht="15" customHeight="1">
      <c r="A18" s="43" t="s">
        <v>28</v>
      </c>
      <c r="B18" s="17">
        <f>21652+15270</f>
        <v>36922</v>
      </c>
      <c r="D18" s="54"/>
      <c r="E18" s="8"/>
    </row>
    <row r="19" spans="1:5" ht="15" customHeight="1">
      <c r="A19" s="43" t="s">
        <v>29</v>
      </c>
      <c r="B19" s="17">
        <v>418000</v>
      </c>
      <c r="C19" s="46"/>
      <c r="D19" s="54"/>
      <c r="E19" s="8"/>
    </row>
    <row r="20" spans="1:5" ht="15" customHeight="1">
      <c r="A20" s="45" t="s">
        <v>40</v>
      </c>
      <c r="B20" s="17">
        <f>2961+177271</f>
        <v>180232</v>
      </c>
      <c r="C20" s="46"/>
      <c r="D20" s="54"/>
      <c r="E20" s="8"/>
    </row>
    <row r="21" spans="1:5" ht="15" customHeight="1">
      <c r="A21" s="44" t="s">
        <v>41</v>
      </c>
      <c r="B21" s="26">
        <v>8772465</v>
      </c>
      <c r="C21" s="46"/>
      <c r="D21" s="47"/>
      <c r="E21" s="8"/>
    </row>
    <row r="22" spans="1:5" ht="15" customHeight="1" thickBot="1">
      <c r="A22" s="48" t="s">
        <v>4</v>
      </c>
      <c r="B22" s="27">
        <v>1828416</v>
      </c>
      <c r="C22" s="46"/>
      <c r="D22" s="47"/>
      <c r="E22" s="8"/>
    </row>
    <row r="23" spans="1:5" ht="15" customHeight="1" thickBot="1">
      <c r="A23" s="49" t="s">
        <v>46</v>
      </c>
      <c r="B23" s="28">
        <f>SUM(B10:B22)</f>
        <v>19727159</v>
      </c>
      <c r="C23" s="46"/>
      <c r="D23" s="47"/>
      <c r="E23" s="8"/>
    </row>
    <row r="24" spans="1:5" ht="15" customHeight="1" thickBot="1">
      <c r="A24" s="43" t="s">
        <v>37</v>
      </c>
      <c r="B24" s="17">
        <v>1840000</v>
      </c>
      <c r="C24" s="46"/>
      <c r="D24" s="55"/>
      <c r="E24" s="9"/>
    </row>
    <row r="25" spans="1:5" s="5" customFormat="1" ht="16.5" thickBot="1">
      <c r="A25" s="49" t="s">
        <v>24</v>
      </c>
      <c r="B25" s="28">
        <f>B23+B24</f>
        <v>21567159</v>
      </c>
      <c r="C25" s="49" t="s">
        <v>23</v>
      </c>
      <c r="D25" s="28">
        <f>SUM(D10:D16)</f>
        <v>21567159</v>
      </c>
      <c r="E25" s="14"/>
    </row>
    <row r="26" spans="1:5" s="5" customFormat="1" ht="17.25" customHeight="1">
      <c r="A26" s="50" t="s">
        <v>35</v>
      </c>
      <c r="B26" s="24">
        <v>861152</v>
      </c>
      <c r="C26" s="45" t="s">
        <v>12</v>
      </c>
      <c r="D26" s="25">
        <v>6704433</v>
      </c>
      <c r="E26" s="14"/>
    </row>
    <row r="27" spans="1:5" ht="14.25" customHeight="1">
      <c r="A27" s="43" t="s">
        <v>10</v>
      </c>
      <c r="B27" s="17">
        <v>1284007</v>
      </c>
      <c r="C27" s="45" t="s">
        <v>13</v>
      </c>
      <c r="D27" s="25">
        <v>434000</v>
      </c>
      <c r="E27" s="8"/>
    </row>
    <row r="28" spans="1:5" ht="14.25" customHeight="1">
      <c r="A28" s="48" t="s">
        <v>11</v>
      </c>
      <c r="B28" s="27">
        <v>0</v>
      </c>
      <c r="C28" s="45" t="s">
        <v>14</v>
      </c>
      <c r="D28" s="25">
        <v>329000</v>
      </c>
      <c r="E28" s="8"/>
    </row>
    <row r="29" spans="1:5" ht="15" customHeight="1">
      <c r="A29" s="45"/>
      <c r="B29" s="25"/>
      <c r="C29" s="43" t="s">
        <v>38</v>
      </c>
      <c r="D29" s="17">
        <v>2318</v>
      </c>
      <c r="E29" s="8"/>
    </row>
    <row r="30" spans="1:5" ht="15" customHeight="1">
      <c r="A30" s="45" t="s">
        <v>42</v>
      </c>
      <c r="B30" s="25">
        <v>329683</v>
      </c>
      <c r="C30" s="51" t="s">
        <v>33</v>
      </c>
      <c r="D30" s="26">
        <v>5218601</v>
      </c>
      <c r="E30" s="8"/>
    </row>
    <row r="31" spans="1:5" ht="15" customHeight="1">
      <c r="A31" s="45" t="s">
        <v>36</v>
      </c>
      <c r="B31" s="25">
        <v>0</v>
      </c>
      <c r="C31" s="43"/>
      <c r="D31" s="47"/>
      <c r="E31" s="8"/>
    </row>
    <row r="32" spans="1:5" ht="15" customHeight="1" thickBot="1">
      <c r="A32" s="43" t="s">
        <v>30</v>
      </c>
      <c r="B32" s="17">
        <v>10213510</v>
      </c>
      <c r="C32" s="46"/>
      <c r="D32" s="47"/>
      <c r="E32" s="8"/>
    </row>
    <row r="33" spans="1:5" ht="18" customHeight="1" thickBot="1">
      <c r="A33" s="49" t="s">
        <v>22</v>
      </c>
      <c r="B33" s="28">
        <f>SUM(B26:B32)</f>
        <v>12688352</v>
      </c>
      <c r="C33" s="49" t="s">
        <v>20</v>
      </c>
      <c r="D33" s="28">
        <f>SUM(D26:D30)</f>
        <v>12688352</v>
      </c>
      <c r="E33" s="8"/>
    </row>
    <row r="34" spans="1:5" ht="25.5" customHeight="1" thickBot="1">
      <c r="A34" s="52" t="s">
        <v>19</v>
      </c>
      <c r="B34" s="29">
        <f>B25+B33</f>
        <v>34255511</v>
      </c>
      <c r="C34" s="52" t="s">
        <v>21</v>
      </c>
      <c r="D34" s="29">
        <f>D25+D33</f>
        <v>34255511</v>
      </c>
      <c r="E34" s="8"/>
    </row>
    <row r="35" spans="1:5" ht="21" customHeight="1">
      <c r="A35" s="12"/>
      <c r="B35" s="53"/>
      <c r="E35" s="8"/>
    </row>
    <row r="36" ht="24" customHeight="1">
      <c r="E36" s="9"/>
    </row>
    <row r="38" ht="21" customHeight="1">
      <c r="E38" s="9"/>
    </row>
    <row r="39" ht="27.75" customHeight="1">
      <c r="E39" s="8"/>
    </row>
    <row r="40" ht="25.5" customHeight="1">
      <c r="E40" s="8"/>
    </row>
    <row r="41" ht="29.25" customHeight="1">
      <c r="E41" s="8"/>
    </row>
    <row r="42" spans="3:5" ht="21.75" customHeight="1">
      <c r="C42" s="46"/>
      <c r="D42" s="56"/>
      <c r="E42" s="8"/>
    </row>
    <row r="43" ht="25.5" customHeight="1">
      <c r="E43" s="8"/>
    </row>
    <row r="44" ht="15" customHeight="1">
      <c r="E44" s="8"/>
    </row>
    <row r="45" spans="1:5" ht="20.25" customHeight="1">
      <c r="A45" s="5"/>
      <c r="B45" s="30"/>
      <c r="C45" s="30"/>
      <c r="D45" s="30"/>
      <c r="E45" s="9"/>
    </row>
    <row r="46" spans="1:7" ht="21.75" customHeight="1">
      <c r="A46" s="16"/>
      <c r="B46" s="31"/>
      <c r="C46" s="31"/>
      <c r="D46" s="31"/>
      <c r="E46" s="15"/>
      <c r="F46" s="5"/>
      <c r="G46" s="5"/>
    </row>
    <row r="47" spans="1:4" s="5" customFormat="1" ht="29.25" customHeight="1">
      <c r="A47"/>
      <c r="B47" s="18"/>
      <c r="C47" s="18" t="s">
        <v>15</v>
      </c>
      <c r="D47" s="46"/>
    </row>
    <row r="48" spans="1:5" s="16" customFormat="1" ht="25.5" customHeight="1">
      <c r="A48"/>
      <c r="B48" s="18"/>
      <c r="C48" s="18"/>
      <c r="D48" s="46"/>
      <c r="E48" s="13"/>
    </row>
    <row r="49" spans="4:5" ht="25.5" customHeight="1">
      <c r="D49" s="46"/>
      <c r="E49" s="12"/>
    </row>
    <row r="50" spans="4:9" ht="25.5" customHeight="1">
      <c r="D50" s="46"/>
      <c r="E50" s="12"/>
      <c r="H50" s="1"/>
      <c r="I50" s="1"/>
    </row>
    <row r="51" spans="4:9" ht="25.5" customHeight="1">
      <c r="D51" s="46"/>
      <c r="E51" s="12"/>
      <c r="H51" s="1"/>
      <c r="I51" s="1"/>
    </row>
    <row r="52" spans="5:9" ht="25.5" customHeight="1">
      <c r="E52" s="12"/>
      <c r="H52" s="1"/>
      <c r="I52" s="1"/>
    </row>
    <row r="53" ht="25.5" customHeight="1">
      <c r="E53" s="12"/>
    </row>
    <row r="54" ht="25.5" customHeight="1"/>
    <row r="55" ht="25.5" customHeight="1"/>
    <row r="56" ht="25.5" customHeight="1"/>
    <row r="57" ht="24" customHeight="1"/>
    <row r="58" ht="24" customHeight="1"/>
    <row r="59" ht="24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spans="1:2" ht="18.75" customHeight="1">
      <c r="A66" s="1"/>
      <c r="B66" s="32"/>
    </row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</sheetData>
  <sheetProtection/>
  <mergeCells count="2">
    <mergeCell ref="A1:D1"/>
    <mergeCell ref="A2:D2"/>
  </mergeCells>
  <printOptions/>
  <pageMargins left="0.4330708661417323" right="0.2362204724409449" top="0.984251968503937" bottom="0.31496062992125984" header="0.5118110236220472" footer="0.2362204724409449"/>
  <pageSetup firstPageNumber="23" useFirstPageNumber="1" horizontalDpi="600" verticalDpi="600" orientation="landscape" paperSize="9" scale="91" r:id="rId1"/>
  <headerFooter alignWithMargins="0">
    <oddHeader>&amp;RA költségvetési rendelettervezet 11. sz. melléklete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66"/>
  <sheetViews>
    <sheetView zoomScale="90" zoomScaleNormal="90" zoomScaleSheetLayoutView="100" zoomScalePageLayoutView="0" workbookViewId="0" topLeftCell="A4">
      <selection activeCell="D7" sqref="D7"/>
    </sheetView>
  </sheetViews>
  <sheetFormatPr defaultColWidth="8.796875" defaultRowHeight="15"/>
  <cols>
    <col min="1" max="1" width="45.19921875" style="0" customWidth="1"/>
    <col min="2" max="2" width="22.8984375" style="18" customWidth="1"/>
    <col min="3" max="3" width="46.19921875" style="18" customWidth="1"/>
    <col min="4" max="4" width="25.5" style="18" customWidth="1"/>
    <col min="5" max="5" width="12.3984375" style="0" customWidth="1"/>
    <col min="8" max="8" width="7.5" style="0" customWidth="1"/>
  </cols>
  <sheetData>
    <row r="1" spans="1:9" ht="22.5" customHeight="1">
      <c r="A1" s="58" t="s">
        <v>45</v>
      </c>
      <c r="B1" s="58"/>
      <c r="C1" s="58"/>
      <c r="D1" s="58"/>
      <c r="E1" s="2"/>
      <c r="H1" s="1"/>
      <c r="I1" s="1"/>
    </row>
    <row r="2" spans="1:9" ht="20.25">
      <c r="A2" s="58" t="s">
        <v>17</v>
      </c>
      <c r="B2" s="58"/>
      <c r="C2" s="58"/>
      <c r="D2" s="58"/>
      <c r="E2" s="2"/>
      <c r="F2" s="3"/>
      <c r="G2" s="3"/>
      <c r="H2" s="4"/>
      <c r="I2" s="4"/>
    </row>
    <row r="3" spans="1:9" ht="4.5" customHeight="1">
      <c r="A3" s="30"/>
      <c r="C3" s="32"/>
      <c r="D3" s="33"/>
      <c r="E3" s="6"/>
      <c r="F3" s="3"/>
      <c r="G3" s="3"/>
      <c r="H3" s="4"/>
      <c r="I3" s="4"/>
    </row>
    <row r="4" spans="1:8" ht="17.25" customHeight="1" thickBot="1">
      <c r="A4" s="34"/>
      <c r="D4" s="35" t="s">
        <v>18</v>
      </c>
      <c r="E4" s="10"/>
      <c r="F4" s="3"/>
      <c r="G4" s="3"/>
      <c r="H4" s="4"/>
    </row>
    <row r="5" spans="1:5" ht="15.75">
      <c r="A5" s="36"/>
      <c r="B5" s="19"/>
      <c r="C5" s="36"/>
      <c r="D5" s="19"/>
      <c r="E5" s="7"/>
    </row>
    <row r="6" spans="1:5" ht="13.5" customHeight="1">
      <c r="A6" s="37" t="s">
        <v>0</v>
      </c>
      <c r="B6" s="20" t="s">
        <v>47</v>
      </c>
      <c r="C6" s="37" t="s">
        <v>0</v>
      </c>
      <c r="D6" s="20" t="s">
        <v>48</v>
      </c>
      <c r="E6" s="10"/>
    </row>
    <row r="7" spans="1:5" ht="15.75">
      <c r="A7" s="38"/>
      <c r="B7" s="21" t="s">
        <v>16</v>
      </c>
      <c r="C7" s="38"/>
      <c r="D7" s="21" t="s">
        <v>16</v>
      </c>
      <c r="E7" s="7"/>
    </row>
    <row r="8" spans="1:5" ht="10.5" customHeight="1" thickBot="1">
      <c r="A8" s="39"/>
      <c r="B8" s="22"/>
      <c r="C8" s="39"/>
      <c r="D8" s="22"/>
      <c r="E8" s="11"/>
    </row>
    <row r="9" spans="1:5" s="5" customFormat="1" ht="16.5" customHeight="1" thickBot="1">
      <c r="A9" s="40" t="s">
        <v>31</v>
      </c>
      <c r="B9" s="23"/>
      <c r="C9" s="40" t="s">
        <v>32</v>
      </c>
      <c r="D9" s="41"/>
      <c r="E9" s="14"/>
    </row>
    <row r="10" spans="1:5" ht="15" customHeight="1">
      <c r="A10" s="42" t="s">
        <v>1</v>
      </c>
      <c r="B10" s="24">
        <v>3148088</v>
      </c>
      <c r="C10" s="42" t="s">
        <v>5</v>
      </c>
      <c r="D10" s="24">
        <v>9413283</v>
      </c>
      <c r="E10" s="8"/>
    </row>
    <row r="11" spans="1:5" ht="15" customHeight="1">
      <c r="A11" s="43" t="s">
        <v>2</v>
      </c>
      <c r="B11" s="17"/>
      <c r="C11" s="43" t="s">
        <v>6</v>
      </c>
      <c r="D11" s="27">
        <v>2553125</v>
      </c>
      <c r="E11" s="8"/>
    </row>
    <row r="12" spans="1:5" ht="15" customHeight="1">
      <c r="A12" s="43" t="s">
        <v>25</v>
      </c>
      <c r="B12" s="17">
        <v>1200000</v>
      </c>
      <c r="C12" s="44" t="s">
        <v>7</v>
      </c>
      <c r="D12" s="26">
        <v>7969967</v>
      </c>
      <c r="E12" s="8"/>
    </row>
    <row r="13" spans="1:5" ht="15" customHeight="1">
      <c r="A13" s="43" t="s">
        <v>26</v>
      </c>
      <c r="B13" s="17">
        <v>332246</v>
      </c>
      <c r="C13" s="43" t="s">
        <v>8</v>
      </c>
      <c r="D13" s="17">
        <v>267993</v>
      </c>
      <c r="E13" s="8"/>
    </row>
    <row r="14" spans="1:5" ht="15" customHeight="1">
      <c r="A14" s="43"/>
      <c r="B14" s="17"/>
      <c r="C14" s="44" t="s">
        <v>9</v>
      </c>
      <c r="D14" s="26">
        <v>89029</v>
      </c>
      <c r="E14" s="8"/>
    </row>
    <row r="15" spans="1:5" ht="15" customHeight="1">
      <c r="A15" s="45"/>
      <c r="B15" s="25"/>
      <c r="C15" s="43" t="s">
        <v>34</v>
      </c>
      <c r="D15" s="17">
        <v>0</v>
      </c>
      <c r="E15" s="8"/>
    </row>
    <row r="16" spans="1:5" ht="15" customHeight="1">
      <c r="A16" s="43" t="s">
        <v>3</v>
      </c>
      <c r="B16" s="17"/>
      <c r="C16" s="44" t="s">
        <v>39</v>
      </c>
      <c r="D16" s="26">
        <v>1428854</v>
      </c>
      <c r="E16" s="8"/>
    </row>
    <row r="17" spans="1:5" ht="15" customHeight="1">
      <c r="A17" s="43" t="s">
        <v>27</v>
      </c>
      <c r="B17" s="17">
        <f>4168696-6019-300000-51887+21652+36622</f>
        <v>3869064</v>
      </c>
      <c r="D17" s="54"/>
      <c r="E17" s="8"/>
    </row>
    <row r="18" spans="1:5" ht="15" customHeight="1">
      <c r="A18" s="43" t="s">
        <v>28</v>
      </c>
      <c r="B18" s="17">
        <f>21652+15270-21652</f>
        <v>15270</v>
      </c>
      <c r="D18" s="54"/>
      <c r="E18" s="8"/>
    </row>
    <row r="19" spans="1:5" ht="15" customHeight="1">
      <c r="A19" s="43" t="s">
        <v>29</v>
      </c>
      <c r="B19" s="17">
        <v>418000</v>
      </c>
      <c r="C19" s="46"/>
      <c r="D19" s="54"/>
      <c r="E19" s="8"/>
    </row>
    <row r="20" spans="1:5" ht="15" customHeight="1">
      <c r="A20" s="45" t="s">
        <v>40</v>
      </c>
      <c r="B20" s="17">
        <f>2961+177271+118370</f>
        <v>298602</v>
      </c>
      <c r="C20" s="46"/>
      <c r="D20" s="54"/>
      <c r="E20" s="8"/>
    </row>
    <row r="21" spans="1:5" ht="15" customHeight="1">
      <c r="A21" s="44" t="s">
        <v>41</v>
      </c>
      <c r="B21" s="26">
        <f>8772465+100</f>
        <v>8772565</v>
      </c>
      <c r="C21" s="46"/>
      <c r="D21" s="47"/>
      <c r="E21" s="8"/>
    </row>
    <row r="22" spans="1:5" ht="15" customHeight="1" thickBot="1">
      <c r="A22" s="48" t="s">
        <v>4</v>
      </c>
      <c r="B22" s="27">
        <v>1828416</v>
      </c>
      <c r="C22" s="46"/>
      <c r="D22" s="47"/>
      <c r="E22" s="8"/>
    </row>
    <row r="23" spans="1:5" ht="15" customHeight="1" thickBot="1">
      <c r="A23" s="49" t="s">
        <v>46</v>
      </c>
      <c r="B23" s="28">
        <f>SUM(B10:B22)</f>
        <v>19882251</v>
      </c>
      <c r="C23" s="46"/>
      <c r="D23" s="47"/>
      <c r="E23" s="8"/>
    </row>
    <row r="24" spans="1:5" ht="15" customHeight="1" thickBot="1">
      <c r="A24" s="43" t="s">
        <v>37</v>
      </c>
      <c r="B24" s="17">
        <v>1840000</v>
      </c>
      <c r="C24" s="46"/>
      <c r="D24" s="55"/>
      <c r="E24" s="9"/>
    </row>
    <row r="25" spans="1:5" s="5" customFormat="1" ht="16.5" thickBot="1">
      <c r="A25" s="49" t="s">
        <v>24</v>
      </c>
      <c r="B25" s="28">
        <f>B23+B24</f>
        <v>21722251</v>
      </c>
      <c r="C25" s="49" t="s">
        <v>23</v>
      </c>
      <c r="D25" s="28">
        <f>SUM(D10:D16)</f>
        <v>21722251</v>
      </c>
      <c r="E25" s="14"/>
    </row>
    <row r="26" spans="1:5" s="5" customFormat="1" ht="17.25" customHeight="1">
      <c r="A26" s="50" t="s">
        <v>35</v>
      </c>
      <c r="B26" s="24">
        <v>861152</v>
      </c>
      <c r="C26" s="45" t="s">
        <v>12</v>
      </c>
      <c r="D26" s="25">
        <v>6798680</v>
      </c>
      <c r="E26" s="14"/>
    </row>
    <row r="27" spans="1:5" ht="14.25" customHeight="1">
      <c r="A27" s="43" t="s">
        <v>10</v>
      </c>
      <c r="B27" s="17">
        <v>1284007</v>
      </c>
      <c r="C27" s="45" t="s">
        <v>13</v>
      </c>
      <c r="D27" s="25">
        <v>782627</v>
      </c>
      <c r="E27" s="8"/>
    </row>
    <row r="28" spans="1:5" ht="14.25" customHeight="1">
      <c r="A28" s="48" t="s">
        <v>11</v>
      </c>
      <c r="B28" s="27">
        <v>0</v>
      </c>
      <c r="C28" s="45" t="s">
        <v>14</v>
      </c>
      <c r="D28" s="25">
        <v>329000</v>
      </c>
      <c r="E28" s="8"/>
    </row>
    <row r="29" spans="1:5" ht="15" customHeight="1">
      <c r="A29" s="45"/>
      <c r="B29" s="25"/>
      <c r="C29" s="43" t="s">
        <v>38</v>
      </c>
      <c r="D29" s="17">
        <v>2318</v>
      </c>
      <c r="E29" s="8"/>
    </row>
    <row r="30" spans="1:5" ht="15" customHeight="1">
      <c r="A30" s="45" t="s">
        <v>42</v>
      </c>
      <c r="B30" s="25">
        <v>329683</v>
      </c>
      <c r="C30" s="51" t="s">
        <v>33</v>
      </c>
      <c r="D30" s="26">
        <v>4775727</v>
      </c>
      <c r="E30" s="8"/>
    </row>
    <row r="31" spans="1:5" ht="15" customHeight="1">
      <c r="A31" s="45" t="s">
        <v>36</v>
      </c>
      <c r="B31" s="25">
        <v>0</v>
      </c>
      <c r="C31" s="43"/>
      <c r="D31" s="47"/>
      <c r="E31" s="8"/>
    </row>
    <row r="32" spans="1:5" ht="15" customHeight="1" thickBot="1">
      <c r="A32" s="43" t="s">
        <v>30</v>
      </c>
      <c r="B32" s="17">
        <v>10213510</v>
      </c>
      <c r="C32" s="46"/>
      <c r="D32" s="47"/>
      <c r="E32" s="8"/>
    </row>
    <row r="33" spans="1:5" ht="18" customHeight="1" thickBot="1">
      <c r="A33" s="49" t="s">
        <v>22</v>
      </c>
      <c r="B33" s="28">
        <f>SUM(B26:B32)</f>
        <v>12688352</v>
      </c>
      <c r="C33" s="49" t="s">
        <v>20</v>
      </c>
      <c r="D33" s="28">
        <f>SUM(D26:D30)</f>
        <v>12688352</v>
      </c>
      <c r="E33" s="8"/>
    </row>
    <row r="34" spans="1:5" ht="25.5" customHeight="1" thickBot="1">
      <c r="A34" s="52" t="s">
        <v>19</v>
      </c>
      <c r="B34" s="29">
        <f>B25+B33</f>
        <v>34410603</v>
      </c>
      <c r="C34" s="52" t="s">
        <v>21</v>
      </c>
      <c r="D34" s="29">
        <f>D25+D33</f>
        <v>34410603</v>
      </c>
      <c r="E34" s="8"/>
    </row>
    <row r="35" spans="1:5" ht="21" customHeight="1">
      <c r="A35" s="12"/>
      <c r="B35" s="53"/>
      <c r="E35" s="8"/>
    </row>
    <row r="36" ht="24" customHeight="1">
      <c r="E36" s="9"/>
    </row>
    <row r="38" ht="21" customHeight="1">
      <c r="E38" s="9"/>
    </row>
    <row r="39" ht="27.75" customHeight="1">
      <c r="E39" s="8"/>
    </row>
    <row r="40" ht="25.5" customHeight="1">
      <c r="E40" s="8"/>
    </row>
    <row r="41" ht="29.25" customHeight="1">
      <c r="E41" s="8"/>
    </row>
    <row r="42" spans="3:5" ht="21.75" customHeight="1">
      <c r="C42" s="46"/>
      <c r="D42" s="56"/>
      <c r="E42" s="8"/>
    </row>
    <row r="43" ht="25.5" customHeight="1">
      <c r="E43" s="8"/>
    </row>
    <row r="44" ht="15" customHeight="1">
      <c r="E44" s="8"/>
    </row>
    <row r="45" spans="1:5" ht="20.25" customHeight="1">
      <c r="A45" s="5"/>
      <c r="B45" s="30"/>
      <c r="C45" s="30"/>
      <c r="D45" s="30"/>
      <c r="E45" s="9"/>
    </row>
    <row r="46" spans="1:7" ht="21.75" customHeight="1">
      <c r="A46" s="16"/>
      <c r="B46" s="31"/>
      <c r="C46" s="31"/>
      <c r="D46" s="31"/>
      <c r="E46" s="15"/>
      <c r="F46" s="5"/>
      <c r="G46" s="5"/>
    </row>
    <row r="47" spans="1:4" s="5" customFormat="1" ht="29.25" customHeight="1">
      <c r="A47"/>
      <c r="B47" s="18"/>
      <c r="C47" s="18" t="s">
        <v>15</v>
      </c>
      <c r="D47" s="46"/>
    </row>
    <row r="48" spans="1:5" s="16" customFormat="1" ht="25.5" customHeight="1">
      <c r="A48"/>
      <c r="B48" s="18"/>
      <c r="C48" s="18"/>
      <c r="D48" s="46"/>
      <c r="E48" s="13"/>
    </row>
    <row r="49" spans="4:5" ht="25.5" customHeight="1">
      <c r="D49" s="46"/>
      <c r="E49" s="12"/>
    </row>
    <row r="50" spans="4:9" ht="25.5" customHeight="1">
      <c r="D50" s="46"/>
      <c r="E50" s="12"/>
      <c r="H50" s="1"/>
      <c r="I50" s="1"/>
    </row>
    <row r="51" spans="4:9" ht="25.5" customHeight="1">
      <c r="D51" s="46"/>
      <c r="E51" s="12"/>
      <c r="H51" s="1"/>
      <c r="I51" s="1"/>
    </row>
    <row r="52" spans="5:9" ht="25.5" customHeight="1">
      <c r="E52" s="12"/>
      <c r="H52" s="1"/>
      <c r="I52" s="1"/>
    </row>
    <row r="53" ht="25.5" customHeight="1">
      <c r="E53" s="12"/>
    </row>
    <row r="54" ht="25.5" customHeight="1"/>
    <row r="55" ht="25.5" customHeight="1"/>
    <row r="56" ht="25.5" customHeight="1"/>
    <row r="57" ht="24" customHeight="1"/>
    <row r="58" ht="24" customHeight="1"/>
    <row r="59" ht="24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spans="1:2" ht="18.75" customHeight="1">
      <c r="A66" s="1"/>
      <c r="B66" s="32"/>
    </row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</sheetData>
  <sheetProtection/>
  <mergeCells count="2">
    <mergeCell ref="A1:D1"/>
    <mergeCell ref="A2:D2"/>
  </mergeCells>
  <printOptions/>
  <pageMargins left="0.4330708661417323" right="0.2362204724409449" top="0.984251968503937" bottom="0.31496062992125984" header="0.5118110236220472" footer="0.2362204724409449"/>
  <pageSetup firstPageNumber="23" useFirstPageNumber="1" horizontalDpi="600" verticalDpi="600" orientation="landscape" paperSize="9" scale="91" r:id="rId1"/>
  <headerFooter alignWithMargins="0">
    <oddHeader>&amp;RA költségvetési rendelettervezet 11. sz. melléklete</oddHeader>
  </headerFooter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66"/>
  <sheetViews>
    <sheetView zoomScale="90" zoomScaleNormal="90" zoomScaleSheetLayoutView="100" zoomScalePageLayoutView="0" workbookViewId="0" topLeftCell="A4">
      <selection activeCell="D17" sqref="D17"/>
    </sheetView>
  </sheetViews>
  <sheetFormatPr defaultColWidth="8.796875" defaultRowHeight="15"/>
  <cols>
    <col min="1" max="1" width="45.19921875" style="0" customWidth="1"/>
    <col min="2" max="2" width="22.8984375" style="18" customWidth="1"/>
    <col min="3" max="3" width="46.19921875" style="18" customWidth="1"/>
    <col min="4" max="4" width="25.5" style="18" customWidth="1"/>
    <col min="5" max="5" width="12.3984375" style="0" customWidth="1"/>
    <col min="8" max="8" width="7.5" style="0" customWidth="1"/>
  </cols>
  <sheetData>
    <row r="1" spans="1:9" ht="22.5" customHeight="1">
      <c r="A1" s="58" t="s">
        <v>45</v>
      </c>
      <c r="B1" s="58"/>
      <c r="C1" s="58"/>
      <c r="D1" s="58"/>
      <c r="E1" s="2"/>
      <c r="H1" s="1"/>
      <c r="I1" s="1"/>
    </row>
    <row r="2" spans="1:9" ht="20.25">
      <c r="A2" s="58" t="s">
        <v>17</v>
      </c>
      <c r="B2" s="58"/>
      <c r="C2" s="58"/>
      <c r="D2" s="58"/>
      <c r="E2" s="2"/>
      <c r="F2" s="3"/>
      <c r="G2" s="3"/>
      <c r="H2" s="4"/>
      <c r="I2" s="4"/>
    </row>
    <row r="3" spans="1:9" ht="4.5" customHeight="1">
      <c r="A3" s="30"/>
      <c r="C3" s="32"/>
      <c r="D3" s="33"/>
      <c r="E3" s="6"/>
      <c r="F3" s="3"/>
      <c r="G3" s="3"/>
      <c r="H3" s="4"/>
      <c r="I3" s="4"/>
    </row>
    <row r="4" spans="1:8" ht="17.25" customHeight="1" thickBot="1">
      <c r="A4" s="34"/>
      <c r="D4" s="35" t="s">
        <v>18</v>
      </c>
      <c r="E4" s="10"/>
      <c r="F4" s="3"/>
      <c r="G4" s="3"/>
      <c r="H4" s="4"/>
    </row>
    <row r="5" spans="1:5" ht="15.75">
      <c r="A5" s="36"/>
      <c r="B5" s="19"/>
      <c r="C5" s="36"/>
      <c r="D5" s="19"/>
      <c r="E5" s="7"/>
    </row>
    <row r="6" spans="1:5" ht="13.5" customHeight="1">
      <c r="A6" s="37" t="s">
        <v>0</v>
      </c>
      <c r="B6" s="20" t="s">
        <v>47</v>
      </c>
      <c r="C6" s="37" t="s">
        <v>0</v>
      </c>
      <c r="D6" s="20" t="s">
        <v>48</v>
      </c>
      <c r="E6" s="10"/>
    </row>
    <row r="7" spans="1:5" ht="15.75">
      <c r="A7" s="38"/>
      <c r="B7" s="21" t="s">
        <v>16</v>
      </c>
      <c r="C7" s="38"/>
      <c r="D7" s="21" t="s">
        <v>16</v>
      </c>
      <c r="E7" s="7"/>
    </row>
    <row r="8" spans="1:5" ht="10.5" customHeight="1" thickBot="1">
      <c r="A8" s="39"/>
      <c r="B8" s="22"/>
      <c r="C8" s="39"/>
      <c r="D8" s="22"/>
      <c r="E8" s="11"/>
    </row>
    <row r="9" spans="1:5" s="5" customFormat="1" ht="16.5" customHeight="1" thickBot="1">
      <c r="A9" s="40" t="s">
        <v>31</v>
      </c>
      <c r="B9" s="23"/>
      <c r="C9" s="40" t="s">
        <v>32</v>
      </c>
      <c r="D9" s="41"/>
      <c r="E9" s="14"/>
    </row>
    <row r="10" spans="1:5" ht="15" customHeight="1">
      <c r="A10" s="42" t="s">
        <v>1</v>
      </c>
      <c r="B10" s="24">
        <f>3154842-16500+800</f>
        <v>3139142</v>
      </c>
      <c r="C10" s="42" t="s">
        <v>5</v>
      </c>
      <c r="D10" s="24">
        <f>9574495+3834</f>
        <v>9578329</v>
      </c>
      <c r="E10" s="8"/>
    </row>
    <row r="11" spans="1:5" ht="15" customHeight="1">
      <c r="A11" s="43" t="s">
        <v>2</v>
      </c>
      <c r="B11" s="17"/>
      <c r="C11" s="43" t="s">
        <v>6</v>
      </c>
      <c r="D11" s="27">
        <f>2595191+1191</f>
        <v>2596382</v>
      </c>
      <c r="E11" s="8"/>
    </row>
    <row r="12" spans="1:5" ht="15" customHeight="1">
      <c r="A12" s="43" t="s">
        <v>25</v>
      </c>
      <c r="B12" s="17">
        <v>1200000</v>
      </c>
      <c r="C12" s="44" t="s">
        <v>7</v>
      </c>
      <c r="D12" s="26">
        <f>8181431+110372+5445-2000</f>
        <v>8295248</v>
      </c>
      <c r="E12" s="8"/>
    </row>
    <row r="13" spans="1:5" ht="15" customHeight="1">
      <c r="A13" s="43" t="s">
        <v>26</v>
      </c>
      <c r="B13" s="17">
        <v>332246</v>
      </c>
      <c r="C13" s="43" t="s">
        <v>8</v>
      </c>
      <c r="D13" s="17">
        <f>267993+15000</f>
        <v>282993</v>
      </c>
      <c r="E13" s="8"/>
    </row>
    <row r="14" spans="1:5" ht="15" customHeight="1">
      <c r="A14" s="43"/>
      <c r="B14" s="17"/>
      <c r="C14" s="44" t="s">
        <v>9</v>
      </c>
      <c r="D14" s="26">
        <v>89440</v>
      </c>
      <c r="E14" s="8"/>
    </row>
    <row r="15" spans="1:5" ht="15" customHeight="1">
      <c r="A15" s="45"/>
      <c r="B15" s="25"/>
      <c r="C15" s="43" t="s">
        <v>34</v>
      </c>
      <c r="D15" s="17">
        <v>0</v>
      </c>
      <c r="E15" s="8"/>
    </row>
    <row r="16" spans="1:5" ht="15" customHeight="1">
      <c r="A16" s="43" t="s">
        <v>3</v>
      </c>
      <c r="B16" s="17"/>
      <c r="C16" s="44" t="s">
        <v>39</v>
      </c>
      <c r="D16" s="26">
        <f>1427421-16500-125372-4645-3025</f>
        <v>1277879</v>
      </c>
      <c r="E16" s="8"/>
    </row>
    <row r="17" spans="1:5" ht="15" customHeight="1">
      <c r="A17" s="43" t="s">
        <v>27</v>
      </c>
      <c r="B17" s="17">
        <f>4168696-6019-300000-51887+21652+36622</f>
        <v>3869064</v>
      </c>
      <c r="D17" s="54"/>
      <c r="E17" s="8"/>
    </row>
    <row r="18" spans="1:5" ht="15" customHeight="1">
      <c r="A18" s="43" t="s">
        <v>28</v>
      </c>
      <c r="B18" s="17">
        <f>21652+15270-21652</f>
        <v>15270</v>
      </c>
      <c r="C18" s="57"/>
      <c r="D18" s="54"/>
      <c r="E18" s="8"/>
    </row>
    <row r="19" spans="1:5" ht="15" customHeight="1">
      <c r="A19" s="43" t="s">
        <v>29</v>
      </c>
      <c r="B19" s="17">
        <v>418000</v>
      </c>
      <c r="C19" s="46"/>
      <c r="D19" s="54"/>
      <c r="E19" s="8"/>
    </row>
    <row r="20" spans="1:5" ht="15" customHeight="1">
      <c r="A20" s="45" t="s">
        <v>40</v>
      </c>
      <c r="B20" s="17">
        <f>2961+177271+118370+41643</f>
        <v>340245</v>
      </c>
      <c r="C20" s="46"/>
      <c r="D20" s="54"/>
      <c r="E20" s="8"/>
    </row>
    <row r="21" spans="1:5" ht="15" customHeight="1">
      <c r="A21" s="44" t="s">
        <v>41</v>
      </c>
      <c r="B21" s="26">
        <v>8794337</v>
      </c>
      <c r="C21" s="46"/>
      <c r="D21" s="47"/>
      <c r="E21" s="8"/>
    </row>
    <row r="22" spans="1:5" ht="15" customHeight="1" thickBot="1">
      <c r="A22" s="48" t="s">
        <v>4</v>
      </c>
      <c r="B22" s="27">
        <v>2171967</v>
      </c>
      <c r="C22" s="46"/>
      <c r="D22" s="47"/>
      <c r="E22" s="8"/>
    </row>
    <row r="23" spans="1:5" ht="15" customHeight="1" thickBot="1">
      <c r="A23" s="49" t="s">
        <v>46</v>
      </c>
      <c r="B23" s="28">
        <f>SUM(B10:B22)</f>
        <v>20280271</v>
      </c>
      <c r="C23" s="46"/>
      <c r="D23" s="47"/>
      <c r="E23" s="8"/>
    </row>
    <row r="24" spans="1:5" ht="15" customHeight="1" thickBot="1">
      <c r="A24" s="43" t="s">
        <v>37</v>
      </c>
      <c r="B24" s="17">
        <v>1840000</v>
      </c>
      <c r="C24" s="46"/>
      <c r="D24" s="55"/>
      <c r="E24" s="9"/>
    </row>
    <row r="25" spans="1:5" s="5" customFormat="1" ht="16.5" thickBot="1">
      <c r="A25" s="49" t="s">
        <v>24</v>
      </c>
      <c r="B25" s="28">
        <f>B23+B24</f>
        <v>22120271</v>
      </c>
      <c r="C25" s="49" t="s">
        <v>23</v>
      </c>
      <c r="D25" s="28">
        <f>SUM(D10:D16)</f>
        <v>22120271</v>
      </c>
      <c r="E25" s="14"/>
    </row>
    <row r="26" spans="1:5" s="5" customFormat="1" ht="17.25" customHeight="1">
      <c r="A26" s="50" t="s">
        <v>35</v>
      </c>
      <c r="B26" s="24">
        <f>853368+16500-800</f>
        <v>869068</v>
      </c>
      <c r="C26" s="45" t="s">
        <v>12</v>
      </c>
      <c r="D26" s="25">
        <f>6914692-800</f>
        <v>6913892</v>
      </c>
      <c r="E26" s="14"/>
    </row>
    <row r="27" spans="1:5" ht="14.25" customHeight="1">
      <c r="A27" s="43" t="s">
        <v>10</v>
      </c>
      <c r="B27" s="17">
        <v>1284007</v>
      </c>
      <c r="C27" s="45" t="s">
        <v>13</v>
      </c>
      <c r="D27" s="25">
        <f>504666+16500</f>
        <v>521166</v>
      </c>
      <c r="E27" s="8"/>
    </row>
    <row r="28" spans="1:5" ht="14.25" customHeight="1">
      <c r="A28" s="48" t="s">
        <v>11</v>
      </c>
      <c r="B28" s="27">
        <v>0</v>
      </c>
      <c r="C28" s="45" t="s">
        <v>14</v>
      </c>
      <c r="D28" s="25">
        <v>329000</v>
      </c>
      <c r="E28" s="8"/>
    </row>
    <row r="29" spans="1:5" ht="15" customHeight="1">
      <c r="A29" s="45"/>
      <c r="B29" s="25"/>
      <c r="C29" s="43" t="s">
        <v>38</v>
      </c>
      <c r="D29" s="17">
        <v>2318</v>
      </c>
      <c r="E29" s="8"/>
    </row>
    <row r="30" spans="1:5" ht="15" customHeight="1">
      <c r="A30" s="45" t="s">
        <v>42</v>
      </c>
      <c r="B30" s="25">
        <v>329683</v>
      </c>
      <c r="C30" s="51" t="s">
        <v>33</v>
      </c>
      <c r="D30" s="26">
        <v>5161322</v>
      </c>
      <c r="E30" s="8"/>
    </row>
    <row r="31" spans="1:5" ht="15" customHeight="1">
      <c r="A31" s="45" t="s">
        <v>36</v>
      </c>
      <c r="B31" s="25">
        <v>0</v>
      </c>
      <c r="C31" s="43"/>
      <c r="D31" s="47"/>
      <c r="E31" s="8"/>
    </row>
    <row r="32" spans="1:5" ht="15" customHeight="1" thickBot="1">
      <c r="A32" s="43" t="s">
        <v>30</v>
      </c>
      <c r="B32" s="17">
        <v>10444940</v>
      </c>
      <c r="C32" s="46"/>
      <c r="D32" s="47"/>
      <c r="E32" s="8"/>
    </row>
    <row r="33" spans="1:5" ht="18" customHeight="1" thickBot="1">
      <c r="A33" s="49" t="s">
        <v>22</v>
      </c>
      <c r="B33" s="28">
        <f>SUM(B26:B32)</f>
        <v>12927698</v>
      </c>
      <c r="C33" s="49" t="s">
        <v>20</v>
      </c>
      <c r="D33" s="28">
        <f>SUM(D26:D30)</f>
        <v>12927698</v>
      </c>
      <c r="E33" s="8"/>
    </row>
    <row r="34" spans="1:5" ht="25.5" customHeight="1" thickBot="1">
      <c r="A34" s="52" t="s">
        <v>19</v>
      </c>
      <c r="B34" s="29">
        <f>B25+B33</f>
        <v>35047969</v>
      </c>
      <c r="C34" s="52" t="s">
        <v>21</v>
      </c>
      <c r="D34" s="29">
        <f>D25+D33</f>
        <v>35047969</v>
      </c>
      <c r="E34" s="8"/>
    </row>
    <row r="35" spans="1:5" ht="21" customHeight="1">
      <c r="A35" s="12"/>
      <c r="B35" s="53"/>
      <c r="E35" s="8"/>
    </row>
    <row r="36" ht="24" customHeight="1">
      <c r="E36" s="9"/>
    </row>
    <row r="38" ht="21" customHeight="1">
      <c r="E38" s="9"/>
    </row>
    <row r="39" ht="27.75" customHeight="1">
      <c r="E39" s="8"/>
    </row>
    <row r="40" ht="25.5" customHeight="1">
      <c r="E40" s="8"/>
    </row>
    <row r="41" ht="29.25" customHeight="1">
      <c r="E41" s="8"/>
    </row>
    <row r="42" spans="3:5" ht="21.75" customHeight="1">
      <c r="C42" s="46"/>
      <c r="D42" s="56"/>
      <c r="E42" s="8"/>
    </row>
    <row r="43" ht="25.5" customHeight="1">
      <c r="E43" s="8"/>
    </row>
    <row r="44" ht="15" customHeight="1">
      <c r="E44" s="8"/>
    </row>
    <row r="45" spans="1:5" ht="20.25" customHeight="1">
      <c r="A45" s="5"/>
      <c r="B45" s="30"/>
      <c r="C45" s="30"/>
      <c r="D45" s="30"/>
      <c r="E45" s="9"/>
    </row>
    <row r="46" spans="1:7" ht="21.75" customHeight="1">
      <c r="A46" s="16"/>
      <c r="B46" s="31"/>
      <c r="C46" s="31"/>
      <c r="D46" s="31"/>
      <c r="E46" s="15"/>
      <c r="F46" s="5"/>
      <c r="G46" s="5"/>
    </row>
    <row r="47" spans="1:4" s="5" customFormat="1" ht="29.25" customHeight="1">
      <c r="A47"/>
      <c r="B47" s="18"/>
      <c r="C47" s="18" t="s">
        <v>15</v>
      </c>
      <c r="D47" s="46"/>
    </row>
    <row r="48" spans="1:5" s="16" customFormat="1" ht="25.5" customHeight="1">
      <c r="A48"/>
      <c r="B48" s="18"/>
      <c r="C48" s="18"/>
      <c r="D48" s="46"/>
      <c r="E48" s="13"/>
    </row>
    <row r="49" spans="4:5" ht="25.5" customHeight="1">
      <c r="D49" s="46"/>
      <c r="E49" s="12"/>
    </row>
    <row r="50" spans="4:9" ht="25.5" customHeight="1">
      <c r="D50" s="46"/>
      <c r="E50" s="12"/>
      <c r="H50" s="1"/>
      <c r="I50" s="1"/>
    </row>
    <row r="51" spans="4:9" ht="25.5" customHeight="1">
      <c r="D51" s="46"/>
      <c r="E51" s="12"/>
      <c r="H51" s="1"/>
      <c r="I51" s="1"/>
    </row>
    <row r="52" spans="5:9" ht="25.5" customHeight="1">
      <c r="E52" s="12"/>
      <c r="H52" s="1"/>
      <c r="I52" s="1"/>
    </row>
    <row r="53" ht="25.5" customHeight="1">
      <c r="E53" s="12"/>
    </row>
    <row r="54" ht="25.5" customHeight="1"/>
    <row r="55" ht="25.5" customHeight="1"/>
    <row r="56" ht="25.5" customHeight="1"/>
    <row r="57" ht="24" customHeight="1"/>
    <row r="58" ht="24" customHeight="1"/>
    <row r="59" ht="24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spans="1:2" ht="18.75" customHeight="1">
      <c r="A66" s="1"/>
      <c r="B66" s="32"/>
    </row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</sheetData>
  <sheetProtection/>
  <mergeCells count="2">
    <mergeCell ref="A1:D1"/>
    <mergeCell ref="A2:D2"/>
  </mergeCells>
  <printOptions/>
  <pageMargins left="0.4330708661417323" right="0.2362204724409449" top="0.984251968503937" bottom="0.31496062992125984" header="0.5118110236220472" footer="0.2362204724409449"/>
  <pageSetup firstPageNumber="23" useFirstPageNumber="1" horizontalDpi="600" verticalDpi="600" orientation="landscape" paperSize="9" scale="91" r:id="rId1"/>
  <headerFooter alignWithMargins="0">
    <oddHeader>&amp;RA költségvetési rendelettervezet 11. sz. melléklete</oddHeader>
  </headerFooter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66"/>
  <sheetViews>
    <sheetView zoomScale="90" zoomScaleNormal="90" zoomScaleSheetLayoutView="100" zoomScalePageLayoutView="0" workbookViewId="0" topLeftCell="A4">
      <selection activeCell="C36" sqref="C36"/>
    </sheetView>
  </sheetViews>
  <sheetFormatPr defaultColWidth="8.796875" defaultRowHeight="15"/>
  <cols>
    <col min="1" max="1" width="45.19921875" style="0" customWidth="1"/>
    <col min="2" max="2" width="22.8984375" style="18" customWidth="1"/>
    <col min="3" max="3" width="46.19921875" style="18" customWidth="1"/>
    <col min="4" max="4" width="25.5" style="18" customWidth="1"/>
    <col min="5" max="5" width="12.3984375" style="0" customWidth="1"/>
    <col min="8" max="8" width="7.5" style="0" customWidth="1"/>
  </cols>
  <sheetData>
    <row r="1" spans="1:9" ht="22.5" customHeight="1">
      <c r="A1" s="58" t="s">
        <v>45</v>
      </c>
      <c r="B1" s="58"/>
      <c r="C1" s="58"/>
      <c r="D1" s="58"/>
      <c r="E1" s="2"/>
      <c r="H1" s="1"/>
      <c r="I1" s="1"/>
    </row>
    <row r="2" spans="1:9" ht="20.25">
      <c r="A2" s="58" t="s">
        <v>17</v>
      </c>
      <c r="B2" s="58"/>
      <c r="C2" s="58"/>
      <c r="D2" s="58"/>
      <c r="E2" s="2"/>
      <c r="F2" s="3"/>
      <c r="G2" s="3"/>
      <c r="H2" s="4"/>
      <c r="I2" s="4"/>
    </row>
    <row r="3" spans="1:9" ht="4.5" customHeight="1">
      <c r="A3" s="30"/>
      <c r="C3" s="32"/>
      <c r="D3" s="33"/>
      <c r="E3" s="6"/>
      <c r="F3" s="3"/>
      <c r="G3" s="3"/>
      <c r="H3" s="4"/>
      <c r="I3" s="4"/>
    </row>
    <row r="4" spans="1:8" ht="17.25" customHeight="1" thickBot="1">
      <c r="A4" s="34"/>
      <c r="D4" s="35" t="s">
        <v>18</v>
      </c>
      <c r="E4" s="10"/>
      <c r="F4" s="3"/>
      <c r="G4" s="3"/>
      <c r="H4" s="4"/>
    </row>
    <row r="5" spans="1:5" ht="15.75">
      <c r="A5" s="36"/>
      <c r="B5" s="19"/>
      <c r="C5" s="36"/>
      <c r="D5" s="19"/>
      <c r="E5" s="7"/>
    </row>
    <row r="6" spans="1:5" ht="13.5" customHeight="1">
      <c r="A6" s="37" t="s">
        <v>0</v>
      </c>
      <c r="B6" s="20" t="s">
        <v>47</v>
      </c>
      <c r="C6" s="37" t="s">
        <v>0</v>
      </c>
      <c r="D6" s="20" t="s">
        <v>48</v>
      </c>
      <c r="E6" s="10"/>
    </row>
    <row r="7" spans="1:5" ht="15.75">
      <c r="A7" s="38"/>
      <c r="B7" s="21" t="s">
        <v>16</v>
      </c>
      <c r="C7" s="38"/>
      <c r="D7" s="21" t="s">
        <v>16</v>
      </c>
      <c r="E7" s="7"/>
    </row>
    <row r="8" spans="1:5" ht="10.5" customHeight="1" thickBot="1">
      <c r="A8" s="39"/>
      <c r="B8" s="22"/>
      <c r="C8" s="39"/>
      <c r="D8" s="22"/>
      <c r="E8" s="11"/>
    </row>
    <row r="9" spans="1:5" s="5" customFormat="1" ht="16.5" customHeight="1" thickBot="1">
      <c r="A9" s="40" t="s">
        <v>31</v>
      </c>
      <c r="B9" s="23"/>
      <c r="C9" s="40" t="s">
        <v>32</v>
      </c>
      <c r="D9" s="41"/>
      <c r="E9" s="14"/>
    </row>
    <row r="10" spans="1:5" ht="15" customHeight="1">
      <c r="A10" s="42" t="s">
        <v>1</v>
      </c>
      <c r="B10" s="24">
        <f>3154842-16500+800-8350</f>
        <v>3130792</v>
      </c>
      <c r="C10" s="42" t="s">
        <v>5</v>
      </c>
      <c r="D10" s="24">
        <f>9574495+3834</f>
        <v>9578329</v>
      </c>
      <c r="E10" s="8"/>
    </row>
    <row r="11" spans="1:5" ht="15" customHeight="1">
      <c r="A11" s="43" t="s">
        <v>2</v>
      </c>
      <c r="B11" s="17"/>
      <c r="C11" s="43" t="s">
        <v>6</v>
      </c>
      <c r="D11" s="27">
        <f>2595191+1191</f>
        <v>2596382</v>
      </c>
      <c r="E11" s="8"/>
    </row>
    <row r="12" spans="1:5" ht="15" customHeight="1">
      <c r="A12" s="43" t="s">
        <v>25</v>
      </c>
      <c r="B12" s="17">
        <v>1200000</v>
      </c>
      <c r="C12" s="44" t="s">
        <v>7</v>
      </c>
      <c r="D12" s="26">
        <v>8411991</v>
      </c>
      <c r="E12" s="8"/>
    </row>
    <row r="13" spans="1:5" ht="15" customHeight="1">
      <c r="A13" s="43" t="s">
        <v>26</v>
      </c>
      <c r="B13" s="17">
        <v>332246</v>
      </c>
      <c r="C13" s="43" t="s">
        <v>8</v>
      </c>
      <c r="D13" s="17">
        <v>368393</v>
      </c>
      <c r="E13" s="8"/>
    </row>
    <row r="14" spans="1:5" ht="15" customHeight="1">
      <c r="A14" s="43"/>
      <c r="B14" s="17"/>
      <c r="C14" s="44" t="s">
        <v>9</v>
      </c>
      <c r="D14" s="26">
        <v>89440</v>
      </c>
      <c r="E14" s="8"/>
    </row>
    <row r="15" spans="1:5" ht="15" customHeight="1">
      <c r="A15" s="45"/>
      <c r="B15" s="25"/>
      <c r="C15" s="43" t="s">
        <v>34</v>
      </c>
      <c r="D15" s="17">
        <v>0</v>
      </c>
      <c r="E15" s="8"/>
    </row>
    <row r="16" spans="1:5" ht="15" customHeight="1">
      <c r="A16" s="43" t="s">
        <v>3</v>
      </c>
      <c r="B16" s="17"/>
      <c r="C16" s="44" t="s">
        <v>39</v>
      </c>
      <c r="D16" s="26">
        <v>1067386</v>
      </c>
      <c r="E16" s="8"/>
    </row>
    <row r="17" spans="1:5" ht="15" customHeight="1">
      <c r="A17" s="43" t="s">
        <v>27</v>
      </c>
      <c r="B17" s="17">
        <f>4168696-6019-300000-51887+21652+36622</f>
        <v>3869064</v>
      </c>
      <c r="D17" s="54"/>
      <c r="E17" s="8"/>
    </row>
    <row r="18" spans="1:5" ht="15" customHeight="1">
      <c r="A18" s="43" t="s">
        <v>28</v>
      </c>
      <c r="B18" s="17">
        <f>21652+15270-21652</f>
        <v>15270</v>
      </c>
      <c r="C18" s="57"/>
      <c r="D18" s="54"/>
      <c r="E18" s="8"/>
    </row>
    <row r="19" spans="1:5" ht="15" customHeight="1">
      <c r="A19" s="43" t="s">
        <v>29</v>
      </c>
      <c r="B19" s="17">
        <v>418000</v>
      </c>
      <c r="C19" s="46"/>
      <c r="D19" s="54"/>
      <c r="E19" s="8"/>
    </row>
    <row r="20" spans="1:5" ht="15" customHeight="1">
      <c r="A20" s="45" t="s">
        <v>40</v>
      </c>
      <c r="B20" s="17">
        <f>2961+177271+118370+41643</f>
        <v>340245</v>
      </c>
      <c r="C20" s="46"/>
      <c r="D20" s="54"/>
      <c r="E20" s="8"/>
    </row>
    <row r="21" spans="1:5" ht="15" customHeight="1">
      <c r="A21" s="44" t="s">
        <v>41</v>
      </c>
      <c r="B21" s="26">
        <v>8794337</v>
      </c>
      <c r="C21" s="46"/>
      <c r="D21" s="47"/>
      <c r="E21" s="8"/>
    </row>
    <row r="22" spans="1:5" ht="15" customHeight="1" thickBot="1">
      <c r="A22" s="48" t="s">
        <v>4</v>
      </c>
      <c r="B22" s="27">
        <v>2171967</v>
      </c>
      <c r="C22" s="46"/>
      <c r="D22" s="47"/>
      <c r="E22" s="8"/>
    </row>
    <row r="23" spans="1:5" ht="15" customHeight="1" thickBot="1">
      <c r="A23" s="49" t="s">
        <v>46</v>
      </c>
      <c r="B23" s="28">
        <f>SUM(B10:B22)</f>
        <v>20271921</v>
      </c>
      <c r="C23" s="46"/>
      <c r="D23" s="47"/>
      <c r="E23" s="8"/>
    </row>
    <row r="24" spans="1:5" ht="15" customHeight="1" thickBot="1">
      <c r="A24" s="43" t="s">
        <v>37</v>
      </c>
      <c r="B24" s="17">
        <v>1840000</v>
      </c>
      <c r="C24" s="46"/>
      <c r="D24" s="55"/>
      <c r="E24" s="9"/>
    </row>
    <row r="25" spans="1:5" s="5" customFormat="1" ht="16.5" thickBot="1">
      <c r="A25" s="49" t="s">
        <v>24</v>
      </c>
      <c r="B25" s="28">
        <f>B23+B24</f>
        <v>22111921</v>
      </c>
      <c r="C25" s="49" t="s">
        <v>23</v>
      </c>
      <c r="D25" s="28">
        <f>SUM(D10:D16)</f>
        <v>22111921</v>
      </c>
      <c r="E25" s="14"/>
    </row>
    <row r="26" spans="1:5" s="5" customFormat="1" ht="17.25" customHeight="1">
      <c r="A26" s="50" t="s">
        <v>35</v>
      </c>
      <c r="B26" s="24">
        <f>853368+16500-800+8350</f>
        <v>877418</v>
      </c>
      <c r="C26" s="45" t="s">
        <v>12</v>
      </c>
      <c r="D26" s="25">
        <f>6914692-800</f>
        <v>6913892</v>
      </c>
      <c r="E26" s="14"/>
    </row>
    <row r="27" spans="1:5" ht="14.25" customHeight="1">
      <c r="A27" s="43" t="s">
        <v>10</v>
      </c>
      <c r="B27" s="17">
        <v>1284007</v>
      </c>
      <c r="C27" s="45" t="s">
        <v>13</v>
      </c>
      <c r="D27" s="25">
        <v>529516</v>
      </c>
      <c r="E27" s="8"/>
    </row>
    <row r="28" spans="1:5" ht="14.25" customHeight="1">
      <c r="A28" s="48" t="s">
        <v>11</v>
      </c>
      <c r="B28" s="27">
        <v>0</v>
      </c>
      <c r="C28" s="45" t="s">
        <v>14</v>
      </c>
      <c r="D28" s="25">
        <v>329000</v>
      </c>
      <c r="E28" s="8"/>
    </row>
    <row r="29" spans="1:5" ht="15" customHeight="1">
      <c r="A29" s="45"/>
      <c r="B29" s="25"/>
      <c r="C29" s="43" t="s">
        <v>38</v>
      </c>
      <c r="D29" s="17">
        <v>3502318</v>
      </c>
      <c r="E29" s="8"/>
    </row>
    <row r="30" spans="1:5" ht="15" customHeight="1">
      <c r="A30" s="45" t="s">
        <v>42</v>
      </c>
      <c r="B30" s="25">
        <v>329683</v>
      </c>
      <c r="C30" s="51" t="s">
        <v>33</v>
      </c>
      <c r="D30" s="26">
        <v>1661322</v>
      </c>
      <c r="E30" s="8"/>
    </row>
    <row r="31" spans="1:5" ht="15" customHeight="1">
      <c r="A31" s="45" t="s">
        <v>36</v>
      </c>
      <c r="B31" s="25">
        <v>0</v>
      </c>
      <c r="C31" s="43"/>
      <c r="D31" s="47"/>
      <c r="E31" s="8"/>
    </row>
    <row r="32" spans="1:5" ht="15" customHeight="1" thickBot="1">
      <c r="A32" s="43" t="s">
        <v>30</v>
      </c>
      <c r="B32" s="17">
        <v>10444940</v>
      </c>
      <c r="C32" s="46"/>
      <c r="D32" s="47"/>
      <c r="E32" s="8"/>
    </row>
    <row r="33" spans="1:5" ht="18" customHeight="1" thickBot="1">
      <c r="A33" s="49" t="s">
        <v>22</v>
      </c>
      <c r="B33" s="28">
        <f>SUM(B26:B32)</f>
        <v>12936048</v>
      </c>
      <c r="C33" s="49" t="s">
        <v>20</v>
      </c>
      <c r="D33" s="28">
        <f>SUM(D26:D30)</f>
        <v>12936048</v>
      </c>
      <c r="E33" s="8"/>
    </row>
    <row r="34" spans="1:5" ht="25.5" customHeight="1" thickBot="1">
      <c r="A34" s="52" t="s">
        <v>19</v>
      </c>
      <c r="B34" s="29">
        <f>B25+B33</f>
        <v>35047969</v>
      </c>
      <c r="C34" s="52" t="s">
        <v>21</v>
      </c>
      <c r="D34" s="29">
        <f>D25+D33</f>
        <v>35047969</v>
      </c>
      <c r="E34" s="8"/>
    </row>
    <row r="35" spans="1:5" ht="21" customHeight="1">
      <c r="A35" s="12"/>
      <c r="B35" s="53"/>
      <c r="E35" s="8"/>
    </row>
    <row r="36" ht="24" customHeight="1">
      <c r="E36" s="9"/>
    </row>
    <row r="38" ht="21" customHeight="1">
      <c r="E38" s="9"/>
    </row>
    <row r="39" ht="27.75" customHeight="1">
      <c r="E39" s="8"/>
    </row>
    <row r="40" ht="25.5" customHeight="1">
      <c r="E40" s="8"/>
    </row>
    <row r="41" ht="29.25" customHeight="1">
      <c r="E41" s="8"/>
    </row>
    <row r="42" spans="3:5" ht="21.75" customHeight="1">
      <c r="C42" s="46"/>
      <c r="D42" s="56"/>
      <c r="E42" s="8"/>
    </row>
    <row r="43" ht="25.5" customHeight="1">
      <c r="E43" s="8"/>
    </row>
    <row r="44" ht="15" customHeight="1">
      <c r="E44" s="8"/>
    </row>
    <row r="45" spans="1:5" ht="20.25" customHeight="1">
      <c r="A45" s="5"/>
      <c r="B45" s="30"/>
      <c r="C45" s="30"/>
      <c r="D45" s="30"/>
      <c r="E45" s="9"/>
    </row>
    <row r="46" spans="1:7" ht="21.75" customHeight="1">
      <c r="A46" s="16"/>
      <c r="B46" s="31"/>
      <c r="C46" s="31"/>
      <c r="D46" s="31"/>
      <c r="E46" s="15"/>
      <c r="F46" s="5"/>
      <c r="G46" s="5"/>
    </row>
    <row r="47" spans="1:4" s="5" customFormat="1" ht="29.25" customHeight="1">
      <c r="A47"/>
      <c r="B47" s="18"/>
      <c r="C47" s="18" t="s">
        <v>15</v>
      </c>
      <c r="D47" s="46"/>
    </row>
    <row r="48" spans="1:5" s="16" customFormat="1" ht="25.5" customHeight="1">
      <c r="A48"/>
      <c r="B48" s="18"/>
      <c r="C48" s="18"/>
      <c r="D48" s="46"/>
      <c r="E48" s="13"/>
    </row>
    <row r="49" spans="4:5" ht="25.5" customHeight="1">
      <c r="D49" s="46"/>
      <c r="E49" s="12"/>
    </row>
    <row r="50" spans="4:9" ht="25.5" customHeight="1">
      <c r="D50" s="46"/>
      <c r="E50" s="12"/>
      <c r="H50" s="1"/>
      <c r="I50" s="1"/>
    </row>
    <row r="51" spans="4:9" ht="25.5" customHeight="1">
      <c r="D51" s="46"/>
      <c r="E51" s="12"/>
      <c r="H51" s="1"/>
      <c r="I51" s="1"/>
    </row>
    <row r="52" spans="5:9" ht="25.5" customHeight="1">
      <c r="E52" s="12"/>
      <c r="H52" s="1"/>
      <c r="I52" s="1"/>
    </row>
    <row r="53" ht="25.5" customHeight="1">
      <c r="E53" s="12"/>
    </row>
    <row r="54" ht="25.5" customHeight="1"/>
    <row r="55" ht="25.5" customHeight="1"/>
    <row r="56" ht="25.5" customHeight="1"/>
    <row r="57" ht="24" customHeight="1"/>
    <row r="58" ht="24" customHeight="1"/>
    <row r="59" ht="24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spans="1:2" ht="18.75" customHeight="1">
      <c r="A66" s="1"/>
      <c r="B66" s="32"/>
    </row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</sheetData>
  <sheetProtection/>
  <mergeCells count="2">
    <mergeCell ref="A1:D1"/>
    <mergeCell ref="A2:D2"/>
  </mergeCells>
  <printOptions/>
  <pageMargins left="0.4330708661417323" right="0.2362204724409449" top="0.984251968503937" bottom="0.31496062992125984" header="0.5118110236220472" footer="0.2362204724409449"/>
  <pageSetup firstPageNumber="23" useFirstPageNumber="1" horizontalDpi="600" verticalDpi="600" orientation="landscape" paperSize="9" scale="91" r:id="rId1"/>
  <headerFooter alignWithMargins="0">
    <oddHeader>&amp;RA költségvetési rendelettervezet 11. sz. melléklete</oddHeader>
  </headerFooter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66"/>
  <sheetViews>
    <sheetView zoomScale="90" zoomScaleNormal="90" zoomScaleSheetLayoutView="100" zoomScalePageLayoutView="0" workbookViewId="0" topLeftCell="A4">
      <selection activeCell="D31" sqref="D31"/>
    </sheetView>
  </sheetViews>
  <sheetFormatPr defaultColWidth="8.796875" defaultRowHeight="15"/>
  <cols>
    <col min="1" max="1" width="45.19921875" style="0" customWidth="1"/>
    <col min="2" max="2" width="22.8984375" style="18" customWidth="1"/>
    <col min="3" max="3" width="46.19921875" style="18" customWidth="1"/>
    <col min="4" max="4" width="25.5" style="18" customWidth="1"/>
    <col min="5" max="5" width="12.3984375" style="0" customWidth="1"/>
    <col min="8" max="8" width="7.5" style="0" customWidth="1"/>
  </cols>
  <sheetData>
    <row r="1" spans="1:9" ht="22.5" customHeight="1">
      <c r="A1" s="58" t="s">
        <v>45</v>
      </c>
      <c r="B1" s="58"/>
      <c r="C1" s="58"/>
      <c r="D1" s="58"/>
      <c r="E1" s="2"/>
      <c r="H1" s="1"/>
      <c r="I1" s="1"/>
    </row>
    <row r="2" spans="1:9" ht="20.25">
      <c r="A2" s="58" t="s">
        <v>17</v>
      </c>
      <c r="B2" s="58"/>
      <c r="C2" s="58"/>
      <c r="D2" s="58"/>
      <c r="E2" s="2"/>
      <c r="F2" s="3"/>
      <c r="G2" s="3"/>
      <c r="H2" s="4"/>
      <c r="I2" s="4"/>
    </row>
    <row r="3" spans="1:9" ht="4.5" customHeight="1">
      <c r="A3" s="30"/>
      <c r="C3" s="32"/>
      <c r="D3" s="33"/>
      <c r="E3" s="6"/>
      <c r="F3" s="3"/>
      <c r="G3" s="3"/>
      <c r="H3" s="4"/>
      <c r="I3" s="4"/>
    </row>
    <row r="4" spans="1:8" ht="17.25" customHeight="1" thickBot="1">
      <c r="A4" s="34"/>
      <c r="D4" s="35" t="s">
        <v>18</v>
      </c>
      <c r="E4" s="10"/>
      <c r="F4" s="3"/>
      <c r="G4" s="3"/>
      <c r="H4" s="4"/>
    </row>
    <row r="5" spans="1:5" ht="15.75">
      <c r="A5" s="36"/>
      <c r="B5" s="19"/>
      <c r="C5" s="36"/>
      <c r="D5" s="19"/>
      <c r="E5" s="7"/>
    </row>
    <row r="6" spans="1:5" ht="13.5" customHeight="1">
      <c r="A6" s="37" t="s">
        <v>0</v>
      </c>
      <c r="B6" s="20" t="s">
        <v>47</v>
      </c>
      <c r="C6" s="37" t="s">
        <v>0</v>
      </c>
      <c r="D6" s="20" t="s">
        <v>48</v>
      </c>
      <c r="E6" s="10"/>
    </row>
    <row r="7" spans="1:5" ht="15.75">
      <c r="A7" s="38"/>
      <c r="B7" s="21" t="s">
        <v>16</v>
      </c>
      <c r="C7" s="38"/>
      <c r="D7" s="21" t="s">
        <v>16</v>
      </c>
      <c r="E7" s="7"/>
    </row>
    <row r="8" spans="1:5" ht="10.5" customHeight="1" thickBot="1">
      <c r="A8" s="39"/>
      <c r="B8" s="22"/>
      <c r="C8" s="39"/>
      <c r="D8" s="22"/>
      <c r="E8" s="11"/>
    </row>
    <row r="9" spans="1:5" s="5" customFormat="1" ht="16.5" customHeight="1" thickBot="1">
      <c r="A9" s="40" t="s">
        <v>31</v>
      </c>
      <c r="B9" s="23"/>
      <c r="C9" s="40" t="s">
        <v>32</v>
      </c>
      <c r="D9" s="41"/>
      <c r="E9" s="14"/>
    </row>
    <row r="10" spans="1:5" ht="15" customHeight="1">
      <c r="A10" s="42" t="s">
        <v>1</v>
      </c>
      <c r="B10" s="24">
        <v>2946399</v>
      </c>
      <c r="C10" s="42" t="s">
        <v>5</v>
      </c>
      <c r="D10" s="24">
        <v>9702849</v>
      </c>
      <c r="E10" s="8"/>
    </row>
    <row r="11" spans="1:5" ht="15" customHeight="1">
      <c r="A11" s="43" t="s">
        <v>2</v>
      </c>
      <c r="B11" s="17"/>
      <c r="C11" s="43" t="s">
        <v>6</v>
      </c>
      <c r="D11" s="27">
        <v>2623328</v>
      </c>
      <c r="E11" s="8"/>
    </row>
    <row r="12" spans="1:5" ht="15" customHeight="1">
      <c r="A12" s="43" t="s">
        <v>25</v>
      </c>
      <c r="B12" s="17">
        <v>1200000</v>
      </c>
      <c r="C12" s="44" t="s">
        <v>7</v>
      </c>
      <c r="D12" s="26">
        <v>9019946</v>
      </c>
      <c r="E12" s="8"/>
    </row>
    <row r="13" spans="1:5" ht="15" customHeight="1">
      <c r="A13" s="43" t="s">
        <v>26</v>
      </c>
      <c r="B13" s="17">
        <v>332246</v>
      </c>
      <c r="C13" s="43" t="s">
        <v>8</v>
      </c>
      <c r="D13" s="17">
        <v>381295</v>
      </c>
      <c r="E13" s="8"/>
    </row>
    <row r="14" spans="1:5" ht="15" customHeight="1">
      <c r="A14" s="43"/>
      <c r="B14" s="17"/>
      <c r="C14" s="44" t="s">
        <v>9</v>
      </c>
      <c r="D14" s="26">
        <v>89440</v>
      </c>
      <c r="E14" s="8"/>
    </row>
    <row r="15" spans="1:5" ht="15" customHeight="1">
      <c r="A15" s="45"/>
      <c r="B15" s="25"/>
      <c r="C15" s="43" t="s">
        <v>34</v>
      </c>
      <c r="D15" s="17">
        <v>0</v>
      </c>
      <c r="E15" s="8"/>
    </row>
    <row r="16" spans="1:5" ht="15" customHeight="1">
      <c r="A16" s="43" t="s">
        <v>3</v>
      </c>
      <c r="B16" s="17"/>
      <c r="C16" s="44" t="s">
        <v>39</v>
      </c>
      <c r="D16" s="26">
        <v>1103466</v>
      </c>
      <c r="E16" s="8"/>
    </row>
    <row r="17" spans="1:5" ht="15" customHeight="1">
      <c r="A17" s="43" t="s">
        <v>27</v>
      </c>
      <c r="B17" s="17">
        <f>4168696-6019-300000-51887+21652+36622</f>
        <v>3869064</v>
      </c>
      <c r="D17" s="54"/>
      <c r="E17" s="8"/>
    </row>
    <row r="18" spans="1:5" ht="15" customHeight="1">
      <c r="A18" s="43" t="s">
        <v>28</v>
      </c>
      <c r="B18" s="17">
        <f>21652+15270-21652</f>
        <v>15270</v>
      </c>
      <c r="C18" s="57"/>
      <c r="D18" s="54"/>
      <c r="E18" s="8"/>
    </row>
    <row r="19" spans="1:5" ht="15" customHeight="1">
      <c r="A19" s="43" t="s">
        <v>29</v>
      </c>
      <c r="B19" s="17">
        <v>418000</v>
      </c>
      <c r="C19" s="46"/>
      <c r="D19" s="54"/>
      <c r="E19" s="8"/>
    </row>
    <row r="20" spans="1:5" ht="15" customHeight="1">
      <c r="A20" s="45" t="s">
        <v>40</v>
      </c>
      <c r="B20" s="17">
        <f>2961+177271+118370+41643+77588</f>
        <v>417833</v>
      </c>
      <c r="C20" s="46"/>
      <c r="D20" s="54"/>
      <c r="E20" s="8"/>
    </row>
    <row r="21" spans="1:5" ht="15" customHeight="1">
      <c r="A21" s="44" t="s">
        <v>41</v>
      </c>
      <c r="B21" s="26">
        <v>9543584</v>
      </c>
      <c r="C21" s="46"/>
      <c r="D21" s="47"/>
      <c r="E21" s="8"/>
    </row>
    <row r="22" spans="1:5" ht="15" customHeight="1" thickBot="1">
      <c r="A22" s="48" t="s">
        <v>4</v>
      </c>
      <c r="B22" s="27">
        <v>2337928</v>
      </c>
      <c r="C22" s="46"/>
      <c r="D22" s="47"/>
      <c r="E22" s="8"/>
    </row>
    <row r="23" spans="1:5" ht="15" customHeight="1" thickBot="1">
      <c r="A23" s="49" t="s">
        <v>46</v>
      </c>
      <c r="B23" s="28">
        <f>SUM(B10:B22)</f>
        <v>21080324</v>
      </c>
      <c r="C23" s="46"/>
      <c r="D23" s="47"/>
      <c r="E23" s="8"/>
    </row>
    <row r="24" spans="1:5" ht="15" customHeight="1" thickBot="1">
      <c r="A24" s="43" t="s">
        <v>37</v>
      </c>
      <c r="B24" s="17">
        <v>1840000</v>
      </c>
      <c r="C24" s="46"/>
      <c r="D24" s="55"/>
      <c r="E24" s="9"/>
    </row>
    <row r="25" spans="1:5" s="5" customFormat="1" ht="16.5" thickBot="1">
      <c r="A25" s="49" t="s">
        <v>24</v>
      </c>
      <c r="B25" s="28">
        <f>B23+B24</f>
        <v>22920324</v>
      </c>
      <c r="C25" s="49" t="s">
        <v>23</v>
      </c>
      <c r="D25" s="28">
        <f>SUM(D10:D16)</f>
        <v>22920324</v>
      </c>
      <c r="E25" s="14"/>
    </row>
    <row r="26" spans="1:5" s="5" customFormat="1" ht="17.25" customHeight="1">
      <c r="A26" s="50" t="s">
        <v>35</v>
      </c>
      <c r="B26" s="24">
        <v>1184562</v>
      </c>
      <c r="C26" s="45" t="s">
        <v>12</v>
      </c>
      <c r="D26" s="25">
        <v>7100391</v>
      </c>
      <c r="E26" s="14"/>
    </row>
    <row r="27" spans="1:5" ht="14.25" customHeight="1">
      <c r="A27" s="43" t="s">
        <v>10</v>
      </c>
      <c r="B27" s="17">
        <v>1307475</v>
      </c>
      <c r="C27" s="45" t="s">
        <v>13</v>
      </c>
      <c r="D27" s="25">
        <v>543671</v>
      </c>
      <c r="E27" s="8"/>
    </row>
    <row r="28" spans="1:5" ht="14.25" customHeight="1">
      <c r="A28" s="48" t="s">
        <v>11</v>
      </c>
      <c r="B28" s="27">
        <v>0</v>
      </c>
      <c r="C28" s="45" t="s">
        <v>14</v>
      </c>
      <c r="D28" s="25">
        <v>336500</v>
      </c>
      <c r="E28" s="8"/>
    </row>
    <row r="29" spans="1:5" ht="15" customHeight="1">
      <c r="A29" s="45"/>
      <c r="B29" s="25"/>
      <c r="C29" s="43" t="s">
        <v>38</v>
      </c>
      <c r="D29" s="17">
        <v>3502318</v>
      </c>
      <c r="E29" s="8"/>
    </row>
    <row r="30" spans="1:5" ht="15" customHeight="1">
      <c r="A30" s="45" t="s">
        <v>42</v>
      </c>
      <c r="B30" s="25">
        <v>340787</v>
      </c>
      <c r="C30" s="51" t="s">
        <v>33</v>
      </c>
      <c r="D30" s="26">
        <v>1516632</v>
      </c>
      <c r="E30" s="8"/>
    </row>
    <row r="31" spans="1:5" ht="15" customHeight="1">
      <c r="A31" s="45" t="s">
        <v>36</v>
      </c>
      <c r="B31" s="25">
        <v>0</v>
      </c>
      <c r="C31" s="43"/>
      <c r="D31" s="47"/>
      <c r="E31" s="8"/>
    </row>
    <row r="32" spans="1:5" ht="15" customHeight="1" thickBot="1">
      <c r="A32" s="43" t="s">
        <v>30</v>
      </c>
      <c r="B32" s="17">
        <v>10166688</v>
      </c>
      <c r="C32" s="46"/>
      <c r="D32" s="47"/>
      <c r="E32" s="8"/>
    </row>
    <row r="33" spans="1:5" ht="18" customHeight="1" thickBot="1">
      <c r="A33" s="49" t="s">
        <v>22</v>
      </c>
      <c r="B33" s="28">
        <f>SUM(B26:B32)</f>
        <v>12999512</v>
      </c>
      <c r="C33" s="49" t="s">
        <v>20</v>
      </c>
      <c r="D33" s="28">
        <f>SUM(D26:D30)</f>
        <v>12999512</v>
      </c>
      <c r="E33" s="8"/>
    </row>
    <row r="34" spans="1:5" ht="25.5" customHeight="1" thickBot="1">
      <c r="A34" s="52" t="s">
        <v>19</v>
      </c>
      <c r="B34" s="29">
        <f>B25+B33</f>
        <v>35919836</v>
      </c>
      <c r="C34" s="52" t="s">
        <v>21</v>
      </c>
      <c r="D34" s="29">
        <f>D25+D33</f>
        <v>35919836</v>
      </c>
      <c r="E34" s="8"/>
    </row>
    <row r="35" spans="1:5" ht="21" customHeight="1">
      <c r="A35" s="12"/>
      <c r="B35" s="53"/>
      <c r="E35" s="8"/>
    </row>
    <row r="36" ht="24" customHeight="1">
      <c r="E36" s="9"/>
    </row>
    <row r="38" ht="21" customHeight="1">
      <c r="E38" s="9"/>
    </row>
    <row r="39" ht="27.75" customHeight="1">
      <c r="E39" s="8"/>
    </row>
    <row r="40" ht="25.5" customHeight="1">
      <c r="E40" s="8"/>
    </row>
    <row r="41" ht="29.25" customHeight="1">
      <c r="E41" s="8"/>
    </row>
    <row r="42" spans="3:5" ht="21.75" customHeight="1">
      <c r="C42" s="46"/>
      <c r="D42" s="56"/>
      <c r="E42" s="8"/>
    </row>
    <row r="43" ht="25.5" customHeight="1">
      <c r="E43" s="8"/>
    </row>
    <row r="44" ht="15" customHeight="1">
      <c r="E44" s="8"/>
    </row>
    <row r="45" spans="1:5" ht="20.25" customHeight="1">
      <c r="A45" s="5"/>
      <c r="B45" s="30"/>
      <c r="C45" s="30"/>
      <c r="D45" s="30"/>
      <c r="E45" s="9"/>
    </row>
    <row r="46" spans="1:7" ht="21.75" customHeight="1">
      <c r="A46" s="16"/>
      <c r="B46" s="31"/>
      <c r="C46" s="31"/>
      <c r="D46" s="31"/>
      <c r="E46" s="15"/>
      <c r="F46" s="5"/>
      <c r="G46" s="5"/>
    </row>
    <row r="47" spans="1:4" s="5" customFormat="1" ht="29.25" customHeight="1">
      <c r="A47"/>
      <c r="B47" s="18"/>
      <c r="C47" s="18" t="s">
        <v>15</v>
      </c>
      <c r="D47" s="46"/>
    </row>
    <row r="48" spans="1:5" s="16" customFormat="1" ht="25.5" customHeight="1">
      <c r="A48"/>
      <c r="B48" s="18"/>
      <c r="C48" s="18"/>
      <c r="D48" s="46"/>
      <c r="E48" s="13"/>
    </row>
    <row r="49" spans="4:5" ht="25.5" customHeight="1">
      <c r="D49" s="46"/>
      <c r="E49" s="12"/>
    </row>
    <row r="50" spans="4:9" ht="25.5" customHeight="1">
      <c r="D50" s="46"/>
      <c r="E50" s="12"/>
      <c r="H50" s="1"/>
      <c r="I50" s="1"/>
    </row>
    <row r="51" spans="4:9" ht="25.5" customHeight="1">
      <c r="D51" s="46"/>
      <c r="E51" s="12"/>
      <c r="H51" s="1"/>
      <c r="I51" s="1"/>
    </row>
    <row r="52" spans="5:9" ht="25.5" customHeight="1">
      <c r="E52" s="12"/>
      <c r="H52" s="1"/>
      <c r="I52" s="1"/>
    </row>
    <row r="53" ht="25.5" customHeight="1">
      <c r="E53" s="12"/>
    </row>
    <row r="54" ht="25.5" customHeight="1"/>
    <row r="55" ht="25.5" customHeight="1"/>
    <row r="56" ht="25.5" customHeight="1"/>
    <row r="57" ht="24" customHeight="1"/>
    <row r="58" ht="24" customHeight="1"/>
    <row r="59" ht="24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spans="1:2" ht="18.75" customHeight="1">
      <c r="A66" s="1"/>
      <c r="B66" s="32"/>
    </row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</sheetData>
  <sheetProtection/>
  <mergeCells count="2">
    <mergeCell ref="A1:D1"/>
    <mergeCell ref="A2:D2"/>
  </mergeCells>
  <printOptions/>
  <pageMargins left="0.4330708661417323" right="0.2362204724409449" top="0.984251968503937" bottom="0.31496062992125984" header="0.5118110236220472" footer="0.2362204724409449"/>
  <pageSetup firstPageNumber="23" useFirstPageNumber="1" horizontalDpi="600" verticalDpi="600" orientation="landscape" paperSize="9" scale="91" r:id="rId1"/>
  <headerFooter alignWithMargins="0">
    <oddHeader>&amp;RA költségvetési rendelettervezet 11. sz. melléklete</oddHeader>
  </headerFooter>
  <colBreaks count="1" manualBreakCount="1">
    <brk id="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66"/>
  <sheetViews>
    <sheetView zoomScale="90" zoomScaleNormal="90" zoomScaleSheetLayoutView="100" zoomScalePageLayoutView="0" workbookViewId="0" topLeftCell="A4">
      <selection activeCell="D27" sqref="D27"/>
    </sheetView>
  </sheetViews>
  <sheetFormatPr defaultColWidth="8.796875" defaultRowHeight="15"/>
  <cols>
    <col min="1" max="1" width="45.19921875" style="0" customWidth="1"/>
    <col min="2" max="2" width="22.8984375" style="18" customWidth="1"/>
    <col min="3" max="3" width="46.19921875" style="18" customWidth="1"/>
    <col min="4" max="4" width="25.5" style="18" customWidth="1"/>
    <col min="5" max="5" width="12.3984375" style="0" customWidth="1"/>
    <col min="8" max="8" width="7.5" style="0" customWidth="1"/>
  </cols>
  <sheetData>
    <row r="1" spans="1:9" ht="22.5" customHeight="1">
      <c r="A1" s="58" t="s">
        <v>45</v>
      </c>
      <c r="B1" s="58"/>
      <c r="C1" s="58"/>
      <c r="D1" s="58"/>
      <c r="E1" s="2"/>
      <c r="H1" s="1"/>
      <c r="I1" s="1"/>
    </row>
    <row r="2" spans="1:9" ht="20.25">
      <c r="A2" s="58" t="s">
        <v>17</v>
      </c>
      <c r="B2" s="58"/>
      <c r="C2" s="58"/>
      <c r="D2" s="58"/>
      <c r="E2" s="2"/>
      <c r="F2" s="3"/>
      <c r="G2" s="3"/>
      <c r="H2" s="4"/>
      <c r="I2" s="4"/>
    </row>
    <row r="3" spans="1:9" ht="4.5" customHeight="1">
      <c r="A3" s="30"/>
      <c r="C3" s="32"/>
      <c r="D3" s="33"/>
      <c r="E3" s="6"/>
      <c r="F3" s="3"/>
      <c r="G3" s="3"/>
      <c r="H3" s="4"/>
      <c r="I3" s="4"/>
    </row>
    <row r="4" spans="1:8" ht="17.25" customHeight="1" thickBot="1">
      <c r="A4" s="34"/>
      <c r="D4" s="35" t="s">
        <v>18</v>
      </c>
      <c r="E4" s="10"/>
      <c r="F4" s="3"/>
      <c r="G4" s="3"/>
      <c r="H4" s="4"/>
    </row>
    <row r="5" spans="1:5" ht="15.75">
      <c r="A5" s="36"/>
      <c r="B5" s="19"/>
      <c r="C5" s="36"/>
      <c r="D5" s="19"/>
      <c r="E5" s="7"/>
    </row>
    <row r="6" spans="1:5" ht="13.5" customHeight="1">
      <c r="A6" s="37" t="s">
        <v>0</v>
      </c>
      <c r="B6" s="20" t="s">
        <v>47</v>
      </c>
      <c r="C6" s="37" t="s">
        <v>0</v>
      </c>
      <c r="D6" s="20" t="s">
        <v>48</v>
      </c>
      <c r="E6" s="10"/>
    </row>
    <row r="7" spans="1:5" ht="15.75">
      <c r="A7" s="38"/>
      <c r="B7" s="21" t="s">
        <v>16</v>
      </c>
      <c r="C7" s="38"/>
      <c r="D7" s="21" t="s">
        <v>16</v>
      </c>
      <c r="E7" s="7"/>
    </row>
    <row r="8" spans="1:5" ht="10.5" customHeight="1" thickBot="1">
      <c r="A8" s="39"/>
      <c r="B8" s="22"/>
      <c r="C8" s="39"/>
      <c r="D8" s="22"/>
      <c r="E8" s="11"/>
    </row>
    <row r="9" spans="1:5" s="5" customFormat="1" ht="16.5" customHeight="1" thickBot="1">
      <c r="A9" s="40" t="s">
        <v>31</v>
      </c>
      <c r="B9" s="23"/>
      <c r="C9" s="40" t="s">
        <v>32</v>
      </c>
      <c r="D9" s="41"/>
      <c r="E9" s="14"/>
    </row>
    <row r="10" spans="1:5" ht="15" customHeight="1">
      <c r="A10" s="42" t="s">
        <v>1</v>
      </c>
      <c r="B10" s="24">
        <v>1995797</v>
      </c>
      <c r="C10" s="42" t="s">
        <v>5</v>
      </c>
      <c r="D10" s="24">
        <v>9778503</v>
      </c>
      <c r="E10" s="8"/>
    </row>
    <row r="11" spans="1:5" ht="15" customHeight="1">
      <c r="A11" s="43" t="s">
        <v>2</v>
      </c>
      <c r="B11" s="17"/>
      <c r="C11" s="43" t="s">
        <v>6</v>
      </c>
      <c r="D11" s="27">
        <v>2628719</v>
      </c>
      <c r="E11" s="8"/>
    </row>
    <row r="12" spans="1:5" ht="15" customHeight="1">
      <c r="A12" s="43" t="s">
        <v>25</v>
      </c>
      <c r="B12" s="17">
        <v>1200000</v>
      </c>
      <c r="C12" s="44" t="s">
        <v>7</v>
      </c>
      <c r="D12" s="26">
        <v>9286703</v>
      </c>
      <c r="E12" s="8"/>
    </row>
    <row r="13" spans="1:5" ht="15" customHeight="1">
      <c r="A13" s="43" t="s">
        <v>26</v>
      </c>
      <c r="B13" s="17">
        <v>332246</v>
      </c>
      <c r="C13" s="43" t="s">
        <v>8</v>
      </c>
      <c r="D13" s="17">
        <v>387725</v>
      </c>
      <c r="E13" s="8"/>
    </row>
    <row r="14" spans="1:5" ht="15" customHeight="1">
      <c r="A14" s="43"/>
      <c r="B14" s="17"/>
      <c r="C14" s="44" t="s">
        <v>9</v>
      </c>
      <c r="D14" s="26">
        <v>128440</v>
      </c>
      <c r="E14" s="8"/>
    </row>
    <row r="15" spans="1:5" ht="15" customHeight="1">
      <c r="A15" s="45"/>
      <c r="B15" s="25"/>
      <c r="C15" s="43" t="s">
        <v>34</v>
      </c>
      <c r="D15" s="17">
        <v>0</v>
      </c>
      <c r="E15" s="8"/>
    </row>
    <row r="16" spans="1:5" ht="15" customHeight="1">
      <c r="A16" s="43" t="s">
        <v>3</v>
      </c>
      <c r="B16" s="17"/>
      <c r="C16" s="44" t="s">
        <v>39</v>
      </c>
      <c r="D16" s="26">
        <v>863898</v>
      </c>
      <c r="E16" s="8"/>
    </row>
    <row r="17" spans="1:5" ht="15" customHeight="1">
      <c r="A17" s="43" t="s">
        <v>27</v>
      </c>
      <c r="B17" s="17">
        <f>4168696-6019-300000-51887+21652+36622</f>
        <v>3869064</v>
      </c>
      <c r="D17" s="54"/>
      <c r="E17" s="8"/>
    </row>
    <row r="18" spans="1:5" ht="15" customHeight="1">
      <c r="A18" s="43" t="s">
        <v>28</v>
      </c>
      <c r="B18" s="17">
        <f>21652+15270-21652</f>
        <v>15270</v>
      </c>
      <c r="C18" s="57"/>
      <c r="D18" s="54"/>
      <c r="E18" s="8"/>
    </row>
    <row r="19" spans="1:5" ht="15" customHeight="1">
      <c r="A19" s="43" t="s">
        <v>29</v>
      </c>
      <c r="B19" s="17">
        <v>418000</v>
      </c>
      <c r="C19" s="46"/>
      <c r="D19" s="54"/>
      <c r="E19" s="8"/>
    </row>
    <row r="20" spans="1:5" ht="15" customHeight="1">
      <c r="A20" s="45" t="s">
        <v>40</v>
      </c>
      <c r="B20" s="17">
        <f>2961+177271+118370+41643+77588+90701</f>
        <v>508534</v>
      </c>
      <c r="C20" s="46"/>
      <c r="D20" s="54"/>
      <c r="E20" s="8"/>
    </row>
    <row r="21" spans="1:5" ht="15" customHeight="1">
      <c r="A21" s="44" t="s">
        <v>41</v>
      </c>
      <c r="B21" s="26">
        <v>10481038</v>
      </c>
      <c r="C21" s="46"/>
      <c r="D21" s="47"/>
      <c r="E21" s="8"/>
    </row>
    <row r="22" spans="1:5" ht="15" customHeight="1" thickBot="1">
      <c r="A22" s="48" t="s">
        <v>4</v>
      </c>
      <c r="B22" s="27">
        <v>2392039</v>
      </c>
      <c r="C22" s="46"/>
      <c r="D22" s="47"/>
      <c r="E22" s="8"/>
    </row>
    <row r="23" spans="1:5" ht="15" customHeight="1" thickBot="1">
      <c r="A23" s="49" t="s">
        <v>46</v>
      </c>
      <c r="B23" s="28">
        <f>SUM(B10:B22)</f>
        <v>21211988</v>
      </c>
      <c r="C23" s="46"/>
      <c r="D23" s="47"/>
      <c r="E23" s="8"/>
    </row>
    <row r="24" spans="1:5" ht="15" customHeight="1" thickBot="1">
      <c r="A24" s="43" t="s">
        <v>37</v>
      </c>
      <c r="B24" s="17">
        <v>1862000</v>
      </c>
      <c r="C24" s="46"/>
      <c r="D24" s="55"/>
      <c r="E24" s="9"/>
    </row>
    <row r="25" spans="1:5" s="5" customFormat="1" ht="16.5" thickBot="1">
      <c r="A25" s="49" t="s">
        <v>24</v>
      </c>
      <c r="B25" s="28">
        <f>B23+B24</f>
        <v>23073988</v>
      </c>
      <c r="C25" s="49" t="s">
        <v>23</v>
      </c>
      <c r="D25" s="28">
        <f>SUM(D10:D16)</f>
        <v>23073988</v>
      </c>
      <c r="E25" s="14"/>
    </row>
    <row r="26" spans="1:5" s="5" customFormat="1" ht="17.25" customHeight="1">
      <c r="A26" s="50" t="s">
        <v>35</v>
      </c>
      <c r="B26" s="24">
        <f>300000+2355126</f>
        <v>2655126</v>
      </c>
      <c r="C26" s="45" t="s">
        <v>12</v>
      </c>
      <c r="D26" s="25">
        <f>300000+6790587</f>
        <v>7090587</v>
      </c>
      <c r="E26" s="14"/>
    </row>
    <row r="27" spans="1:5" ht="14.25" customHeight="1">
      <c r="A27" s="43" t="s">
        <v>10</v>
      </c>
      <c r="B27" s="17">
        <v>1310614</v>
      </c>
      <c r="C27" s="45" t="s">
        <v>13</v>
      </c>
      <c r="D27" s="25">
        <v>575510</v>
      </c>
      <c r="E27" s="8"/>
    </row>
    <row r="28" spans="1:5" ht="14.25" customHeight="1">
      <c r="A28" s="48" t="s">
        <v>11</v>
      </c>
      <c r="B28" s="27">
        <v>0</v>
      </c>
      <c r="C28" s="45" t="s">
        <v>14</v>
      </c>
      <c r="D28" s="25">
        <v>336500</v>
      </c>
      <c r="E28" s="8"/>
    </row>
    <row r="29" spans="1:5" ht="15" customHeight="1">
      <c r="A29" s="45"/>
      <c r="B29" s="25"/>
      <c r="C29" s="43" t="s">
        <v>38</v>
      </c>
      <c r="D29" s="17">
        <v>3524318</v>
      </c>
      <c r="E29" s="8"/>
    </row>
    <row r="30" spans="1:5" ht="15" customHeight="1">
      <c r="A30" s="45" t="s">
        <v>42</v>
      </c>
      <c r="B30" s="25">
        <v>391831</v>
      </c>
      <c r="C30" s="51" t="s">
        <v>33</v>
      </c>
      <c r="D30" s="26">
        <v>3003344</v>
      </c>
      <c r="E30" s="8"/>
    </row>
    <row r="31" spans="1:5" ht="15" customHeight="1">
      <c r="A31" s="45" t="s">
        <v>36</v>
      </c>
      <c r="B31" s="25">
        <v>0</v>
      </c>
      <c r="C31" s="43"/>
      <c r="D31" s="47"/>
      <c r="E31" s="8"/>
    </row>
    <row r="32" spans="1:5" ht="15" customHeight="1" thickBot="1">
      <c r="A32" s="43" t="s">
        <v>30</v>
      </c>
      <c r="B32" s="17">
        <v>10172688</v>
      </c>
      <c r="C32" s="46"/>
      <c r="D32" s="47"/>
      <c r="E32" s="8"/>
    </row>
    <row r="33" spans="1:5" ht="18" customHeight="1" thickBot="1">
      <c r="A33" s="49" t="s">
        <v>22</v>
      </c>
      <c r="B33" s="28">
        <f>SUM(B26:B32)</f>
        <v>14530259</v>
      </c>
      <c r="C33" s="49" t="s">
        <v>20</v>
      </c>
      <c r="D33" s="28">
        <f>SUM(D26:D30)</f>
        <v>14530259</v>
      </c>
      <c r="E33" s="8"/>
    </row>
    <row r="34" spans="1:5" ht="25.5" customHeight="1" thickBot="1">
      <c r="A34" s="52" t="s">
        <v>19</v>
      </c>
      <c r="B34" s="29">
        <f>B25+B33</f>
        <v>37604247</v>
      </c>
      <c r="C34" s="52" t="s">
        <v>21</v>
      </c>
      <c r="D34" s="29">
        <f>D25+D33</f>
        <v>37604247</v>
      </c>
      <c r="E34" s="8"/>
    </row>
    <row r="35" spans="1:5" ht="21" customHeight="1">
      <c r="A35" s="12"/>
      <c r="B35" s="53"/>
      <c r="E35" s="8"/>
    </row>
    <row r="36" ht="24" customHeight="1">
      <c r="E36" s="9"/>
    </row>
    <row r="38" ht="21" customHeight="1">
      <c r="E38" s="9"/>
    </row>
    <row r="39" ht="27.75" customHeight="1">
      <c r="E39" s="8"/>
    </row>
    <row r="40" ht="25.5" customHeight="1">
      <c r="E40" s="8"/>
    </row>
    <row r="41" ht="29.25" customHeight="1">
      <c r="E41" s="8"/>
    </row>
    <row r="42" spans="3:5" ht="21.75" customHeight="1">
      <c r="C42" s="46"/>
      <c r="D42" s="56"/>
      <c r="E42" s="8"/>
    </row>
    <row r="43" ht="25.5" customHeight="1">
      <c r="E43" s="8"/>
    </row>
    <row r="44" ht="15" customHeight="1">
      <c r="E44" s="8"/>
    </row>
    <row r="45" spans="1:5" ht="20.25" customHeight="1">
      <c r="A45" s="5"/>
      <c r="B45" s="30"/>
      <c r="C45" s="30"/>
      <c r="D45" s="30"/>
      <c r="E45" s="9"/>
    </row>
    <row r="46" spans="1:7" ht="21.75" customHeight="1">
      <c r="A46" s="16"/>
      <c r="B46" s="31"/>
      <c r="C46" s="31"/>
      <c r="D46" s="31"/>
      <c r="E46" s="15"/>
      <c r="F46" s="5"/>
      <c r="G46" s="5"/>
    </row>
    <row r="47" spans="1:4" s="5" customFormat="1" ht="29.25" customHeight="1">
      <c r="A47"/>
      <c r="B47" s="18"/>
      <c r="C47" s="18" t="s">
        <v>15</v>
      </c>
      <c r="D47" s="46"/>
    </row>
    <row r="48" spans="1:5" s="16" customFormat="1" ht="25.5" customHeight="1">
      <c r="A48"/>
      <c r="B48" s="18"/>
      <c r="C48" s="18"/>
      <c r="D48" s="46"/>
      <c r="E48" s="13"/>
    </row>
    <row r="49" spans="4:5" ht="25.5" customHeight="1">
      <c r="D49" s="46"/>
      <c r="E49" s="12"/>
    </row>
    <row r="50" spans="4:9" ht="25.5" customHeight="1">
      <c r="D50" s="46"/>
      <c r="E50" s="12"/>
      <c r="H50" s="1"/>
      <c r="I50" s="1"/>
    </row>
    <row r="51" spans="4:9" ht="25.5" customHeight="1">
      <c r="D51" s="46"/>
      <c r="E51" s="12"/>
      <c r="H51" s="1"/>
      <c r="I51" s="1"/>
    </row>
    <row r="52" spans="5:9" ht="25.5" customHeight="1">
      <c r="E52" s="12"/>
      <c r="H52" s="1"/>
      <c r="I52" s="1"/>
    </row>
    <row r="53" ht="25.5" customHeight="1">
      <c r="E53" s="12"/>
    </row>
    <row r="54" ht="25.5" customHeight="1"/>
    <row r="55" ht="25.5" customHeight="1"/>
    <row r="56" ht="25.5" customHeight="1"/>
    <row r="57" ht="24" customHeight="1"/>
    <row r="58" ht="24" customHeight="1"/>
    <row r="59" ht="24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spans="1:2" ht="18.75" customHeight="1">
      <c r="A66" s="1"/>
      <c r="B66" s="32"/>
    </row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</sheetData>
  <sheetProtection/>
  <mergeCells count="2">
    <mergeCell ref="A1:D1"/>
    <mergeCell ref="A2:D2"/>
  </mergeCells>
  <printOptions/>
  <pageMargins left="0.4330708661417323" right="0.2362204724409449" top="0.984251968503937" bottom="0.31496062992125984" header="0.5118110236220472" footer="0.2362204724409449"/>
  <pageSetup firstPageNumber="23" useFirstPageNumber="1" horizontalDpi="600" verticalDpi="600" orientation="landscape" paperSize="9" scale="91" r:id="rId1"/>
  <headerFooter alignWithMargins="0">
    <oddHeader>&amp;RA költségvetési rendelettervezet 11. sz. melléklete</oddHeader>
  </headerFooter>
  <colBreaks count="1" manualBreakCount="1">
    <brk id="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="90" zoomScaleNormal="90" zoomScaleSheetLayoutView="100" zoomScalePageLayoutView="0" workbookViewId="0" topLeftCell="A4">
      <selection activeCell="B31" sqref="B31"/>
    </sheetView>
  </sheetViews>
  <sheetFormatPr defaultColWidth="8.796875" defaultRowHeight="15"/>
  <cols>
    <col min="1" max="1" width="45.19921875" style="0" customWidth="1"/>
    <col min="2" max="2" width="22.8984375" style="18" customWidth="1"/>
    <col min="3" max="3" width="46.19921875" style="18" customWidth="1"/>
    <col min="4" max="4" width="25.5" style="18" customWidth="1"/>
    <col min="5" max="5" width="12.3984375" style="0" customWidth="1"/>
    <col min="8" max="8" width="7.5" style="0" customWidth="1"/>
  </cols>
  <sheetData>
    <row r="1" spans="1:9" ht="22.5" customHeight="1">
      <c r="A1" s="58" t="s">
        <v>45</v>
      </c>
      <c r="B1" s="58"/>
      <c r="C1" s="58"/>
      <c r="D1" s="58"/>
      <c r="E1" s="2"/>
      <c r="H1" s="1"/>
      <c r="I1" s="1"/>
    </row>
    <row r="2" spans="1:9" ht="20.25">
      <c r="A2" s="58" t="s">
        <v>17</v>
      </c>
      <c r="B2" s="58"/>
      <c r="C2" s="58"/>
      <c r="D2" s="58"/>
      <c r="E2" s="2"/>
      <c r="F2" s="3"/>
      <c r="G2" s="3"/>
      <c r="H2" s="4"/>
      <c r="I2" s="4"/>
    </row>
    <row r="3" spans="1:9" ht="4.5" customHeight="1">
      <c r="A3" s="30"/>
      <c r="C3" s="32"/>
      <c r="D3" s="33"/>
      <c r="E3" s="6"/>
      <c r="F3" s="3"/>
      <c r="G3" s="3"/>
      <c r="H3" s="4"/>
      <c r="I3" s="4"/>
    </row>
    <row r="4" spans="1:8" ht="17.25" customHeight="1" thickBot="1">
      <c r="A4" s="34"/>
      <c r="D4" s="35" t="s">
        <v>18</v>
      </c>
      <c r="E4" s="10"/>
      <c r="F4" s="3"/>
      <c r="G4" s="3"/>
      <c r="H4" s="4"/>
    </row>
    <row r="5" spans="1:5" ht="15.75">
      <c r="A5" s="36"/>
      <c r="B5" s="19"/>
      <c r="C5" s="36"/>
      <c r="D5" s="19"/>
      <c r="E5" s="7"/>
    </row>
    <row r="6" spans="1:5" ht="13.5" customHeight="1">
      <c r="A6" s="37" t="s">
        <v>0</v>
      </c>
      <c r="B6" s="20" t="s">
        <v>47</v>
      </c>
      <c r="C6" s="37" t="s">
        <v>0</v>
      </c>
      <c r="D6" s="20" t="s">
        <v>48</v>
      </c>
      <c r="E6" s="10"/>
    </row>
    <row r="7" spans="1:5" ht="15.75">
      <c r="A7" s="38"/>
      <c r="B7" s="21" t="s">
        <v>16</v>
      </c>
      <c r="C7" s="38"/>
      <c r="D7" s="21" t="s">
        <v>16</v>
      </c>
      <c r="E7" s="7"/>
    </row>
    <row r="8" spans="1:5" ht="10.5" customHeight="1" thickBot="1">
      <c r="A8" s="39"/>
      <c r="B8" s="22"/>
      <c r="C8" s="39"/>
      <c r="D8" s="22"/>
      <c r="E8" s="11"/>
    </row>
    <row r="9" spans="1:5" s="5" customFormat="1" ht="16.5" customHeight="1" thickBot="1">
      <c r="A9" s="40" t="s">
        <v>31</v>
      </c>
      <c r="B9" s="23"/>
      <c r="C9" s="40" t="s">
        <v>32</v>
      </c>
      <c r="D9" s="41"/>
      <c r="E9" s="14"/>
    </row>
    <row r="10" spans="1:5" ht="15" customHeight="1">
      <c r="A10" s="42" t="s">
        <v>1</v>
      </c>
      <c r="B10" s="24">
        <v>2497421</v>
      </c>
      <c r="C10" s="42" t="s">
        <v>5</v>
      </c>
      <c r="D10" s="24">
        <v>9450261</v>
      </c>
      <c r="E10" s="8"/>
    </row>
    <row r="11" spans="1:5" ht="15" customHeight="1">
      <c r="A11" s="43" t="s">
        <v>2</v>
      </c>
      <c r="B11" s="17"/>
      <c r="C11" s="43" t="s">
        <v>6</v>
      </c>
      <c r="D11" s="27">
        <v>2536144</v>
      </c>
      <c r="E11" s="8"/>
    </row>
    <row r="12" spans="1:5" ht="15" customHeight="1">
      <c r="A12" s="43" t="s">
        <v>25</v>
      </c>
      <c r="B12" s="17">
        <v>1200000</v>
      </c>
      <c r="C12" s="44" t="s">
        <v>7</v>
      </c>
      <c r="D12" s="26">
        <v>10195092</v>
      </c>
      <c r="E12" s="8"/>
    </row>
    <row r="13" spans="1:5" ht="15" customHeight="1">
      <c r="A13" s="43" t="s">
        <v>26</v>
      </c>
      <c r="B13" s="17">
        <v>332246</v>
      </c>
      <c r="C13" s="43" t="s">
        <v>8</v>
      </c>
      <c r="D13" s="17">
        <v>466462</v>
      </c>
      <c r="E13" s="8"/>
    </row>
    <row r="14" spans="1:5" ht="15" customHeight="1">
      <c r="A14" s="43"/>
      <c r="B14" s="17"/>
      <c r="C14" s="44" t="s">
        <v>9</v>
      </c>
      <c r="D14" s="26">
        <v>321680</v>
      </c>
      <c r="E14" s="8"/>
    </row>
    <row r="15" spans="1:5" ht="15" customHeight="1">
      <c r="A15" s="45"/>
      <c r="B15" s="25"/>
      <c r="C15" s="43" t="s">
        <v>34</v>
      </c>
      <c r="D15" s="17">
        <v>0</v>
      </c>
      <c r="E15" s="8"/>
    </row>
    <row r="16" spans="1:5" ht="15" customHeight="1">
      <c r="A16" s="43" t="s">
        <v>3</v>
      </c>
      <c r="B16" s="17"/>
      <c r="C16" s="44" t="s">
        <v>39</v>
      </c>
      <c r="D16" s="26">
        <v>830476</v>
      </c>
      <c r="E16" s="8"/>
    </row>
    <row r="17" spans="1:5" ht="15" customHeight="1">
      <c r="A17" s="43" t="s">
        <v>27</v>
      </c>
      <c r="B17" s="17">
        <f>4168696-6019-300000-51887+21652+36622</f>
        <v>3869064</v>
      </c>
      <c r="D17" s="54"/>
      <c r="E17" s="8"/>
    </row>
    <row r="18" spans="1:5" ht="15" customHeight="1">
      <c r="A18" s="43" t="s">
        <v>28</v>
      </c>
      <c r="B18" s="17">
        <f>21652+15270-21652</f>
        <v>15270</v>
      </c>
      <c r="C18" s="57"/>
      <c r="D18" s="54"/>
      <c r="E18" s="8"/>
    </row>
    <row r="19" spans="1:5" ht="15" customHeight="1">
      <c r="A19" s="43" t="s">
        <v>29</v>
      </c>
      <c r="B19" s="17">
        <v>418000</v>
      </c>
      <c r="C19" s="46"/>
      <c r="D19" s="54"/>
      <c r="E19" s="8"/>
    </row>
    <row r="20" spans="1:5" ht="15" customHeight="1">
      <c r="A20" s="45" t="s">
        <v>40</v>
      </c>
      <c r="B20" s="17">
        <f>2961+177271+118370+41643+77588+90701+70776</f>
        <v>579310</v>
      </c>
      <c r="C20" s="46"/>
      <c r="D20" s="54"/>
      <c r="E20" s="8"/>
    </row>
    <row r="21" spans="1:5" ht="15" customHeight="1">
      <c r="A21" s="44" t="s">
        <v>41</v>
      </c>
      <c r="B21" s="26">
        <v>10629082</v>
      </c>
      <c r="C21" s="46"/>
      <c r="D21" s="47"/>
      <c r="E21" s="8"/>
    </row>
    <row r="22" spans="1:5" ht="15" customHeight="1" thickBot="1">
      <c r="A22" s="48" t="s">
        <v>4</v>
      </c>
      <c r="B22" s="27">
        <v>2397722</v>
      </c>
      <c r="C22" s="46"/>
      <c r="D22" s="47"/>
      <c r="E22" s="8"/>
    </row>
    <row r="23" spans="1:5" ht="15" customHeight="1" thickBot="1">
      <c r="A23" s="49" t="s">
        <v>46</v>
      </c>
      <c r="B23" s="28">
        <f>SUM(B10:B22)</f>
        <v>21938115</v>
      </c>
      <c r="C23" s="46"/>
      <c r="D23" s="47"/>
      <c r="E23" s="8"/>
    </row>
    <row r="24" spans="1:5" ht="15" customHeight="1" thickBot="1">
      <c r="A24" s="43" t="s">
        <v>37</v>
      </c>
      <c r="B24" s="17">
        <v>1862000</v>
      </c>
      <c r="C24" s="46"/>
      <c r="D24" s="55"/>
      <c r="E24" s="9"/>
    </row>
    <row r="25" spans="1:5" s="5" customFormat="1" ht="16.5" thickBot="1">
      <c r="A25" s="49" t="s">
        <v>24</v>
      </c>
      <c r="B25" s="28">
        <f>B23+B24</f>
        <v>23800115</v>
      </c>
      <c r="C25" s="49" t="s">
        <v>23</v>
      </c>
      <c r="D25" s="28">
        <f>SUM(D10:D16)</f>
        <v>23800115</v>
      </c>
      <c r="E25" s="14"/>
    </row>
    <row r="26" spans="1:5" s="5" customFormat="1" ht="17.25" customHeight="1">
      <c r="A26" s="50" t="s">
        <v>35</v>
      </c>
      <c r="B26" s="24">
        <v>2772215</v>
      </c>
      <c r="C26" s="45" t="s">
        <v>12</v>
      </c>
      <c r="D26" s="25">
        <v>6693429</v>
      </c>
      <c r="E26" s="14"/>
    </row>
    <row r="27" spans="1:5" ht="14.25" customHeight="1">
      <c r="A27" s="43" t="s">
        <v>10</v>
      </c>
      <c r="B27" s="17">
        <v>722908</v>
      </c>
      <c r="C27" s="45" t="s">
        <v>13</v>
      </c>
      <c r="D27" s="25">
        <v>490417</v>
      </c>
      <c r="E27" s="8"/>
    </row>
    <row r="28" spans="1:5" ht="14.25" customHeight="1">
      <c r="A28" s="48" t="s">
        <v>11</v>
      </c>
      <c r="B28" s="27">
        <v>0</v>
      </c>
      <c r="C28" s="45" t="s">
        <v>14</v>
      </c>
      <c r="D28" s="25">
        <v>325500</v>
      </c>
      <c r="E28" s="8"/>
    </row>
    <row r="29" spans="1:5" ht="15" customHeight="1">
      <c r="A29" s="45"/>
      <c r="B29" s="25"/>
      <c r="C29" s="43" t="s">
        <v>38</v>
      </c>
      <c r="D29" s="17">
        <v>24318</v>
      </c>
      <c r="E29" s="8"/>
    </row>
    <row r="30" spans="1:5" ht="15" customHeight="1">
      <c r="A30" s="45" t="s">
        <v>42</v>
      </c>
      <c r="B30" s="25">
        <v>374543</v>
      </c>
      <c r="C30" s="51" t="s">
        <v>33</v>
      </c>
      <c r="D30" s="26">
        <v>6503007</v>
      </c>
      <c r="E30" s="8"/>
    </row>
    <row r="31" spans="1:5" ht="15" customHeight="1">
      <c r="A31" s="45" t="s">
        <v>36</v>
      </c>
      <c r="B31" s="25">
        <v>0</v>
      </c>
      <c r="C31" s="43"/>
      <c r="D31" s="47"/>
      <c r="E31" s="8"/>
    </row>
    <row r="32" spans="1:5" ht="15" customHeight="1" thickBot="1">
      <c r="A32" s="43" t="s">
        <v>30</v>
      </c>
      <c r="B32" s="17">
        <v>10167005</v>
      </c>
      <c r="C32" s="46"/>
      <c r="D32" s="47"/>
      <c r="E32" s="8"/>
    </row>
    <row r="33" spans="1:5" ht="18" customHeight="1" thickBot="1">
      <c r="A33" s="49" t="s">
        <v>22</v>
      </c>
      <c r="B33" s="28">
        <f>SUM(B26:B32)</f>
        <v>14036671</v>
      </c>
      <c r="C33" s="49" t="s">
        <v>20</v>
      </c>
      <c r="D33" s="28">
        <f>SUM(D26:D30)</f>
        <v>14036671</v>
      </c>
      <c r="E33" s="8"/>
    </row>
    <row r="34" spans="1:5" ht="25.5" customHeight="1" thickBot="1">
      <c r="A34" s="52" t="s">
        <v>19</v>
      </c>
      <c r="B34" s="29">
        <f>B25+B33</f>
        <v>37836786</v>
      </c>
      <c r="C34" s="52" t="s">
        <v>21</v>
      </c>
      <c r="D34" s="29">
        <f>D25+D33</f>
        <v>37836786</v>
      </c>
      <c r="E34" s="8"/>
    </row>
    <row r="35" spans="1:5" ht="21" customHeight="1">
      <c r="A35" s="12"/>
      <c r="B35" s="53"/>
      <c r="E35" s="8"/>
    </row>
    <row r="36" ht="24" customHeight="1">
      <c r="E36" s="9"/>
    </row>
    <row r="38" ht="21" customHeight="1">
      <c r="E38" s="9"/>
    </row>
    <row r="39" ht="27.75" customHeight="1">
      <c r="E39" s="8"/>
    </row>
    <row r="40" ht="25.5" customHeight="1">
      <c r="E40" s="8"/>
    </row>
    <row r="41" ht="29.25" customHeight="1">
      <c r="E41" s="8"/>
    </row>
    <row r="42" spans="3:5" ht="21.75" customHeight="1">
      <c r="C42" s="46"/>
      <c r="D42" s="56"/>
      <c r="E42" s="8"/>
    </row>
    <row r="43" ht="25.5" customHeight="1">
      <c r="E43" s="8"/>
    </row>
    <row r="44" ht="15" customHeight="1">
      <c r="E44" s="8"/>
    </row>
    <row r="45" spans="1:5" ht="20.25" customHeight="1">
      <c r="A45" s="5"/>
      <c r="B45" s="30"/>
      <c r="C45" s="30"/>
      <c r="D45" s="30"/>
      <c r="E45" s="9"/>
    </row>
    <row r="46" spans="1:7" ht="21.75" customHeight="1">
      <c r="A46" s="16"/>
      <c r="B46" s="31"/>
      <c r="C46" s="31"/>
      <c r="D46" s="31"/>
      <c r="E46" s="15"/>
      <c r="F46" s="5"/>
      <c r="G46" s="5"/>
    </row>
    <row r="47" spans="1:4" s="5" customFormat="1" ht="29.25" customHeight="1">
      <c r="A47"/>
      <c r="B47" s="18"/>
      <c r="C47" s="18" t="s">
        <v>15</v>
      </c>
      <c r="D47" s="46"/>
    </row>
    <row r="48" spans="1:5" s="16" customFormat="1" ht="25.5" customHeight="1">
      <c r="A48"/>
      <c r="B48" s="18"/>
      <c r="C48" s="18"/>
      <c r="D48" s="46"/>
      <c r="E48" s="13"/>
    </row>
    <row r="49" spans="4:5" ht="25.5" customHeight="1">
      <c r="D49" s="46"/>
      <c r="E49" s="12"/>
    </row>
    <row r="50" spans="4:9" ht="25.5" customHeight="1">
      <c r="D50" s="46"/>
      <c r="E50" s="12"/>
      <c r="H50" s="1"/>
      <c r="I50" s="1"/>
    </row>
    <row r="51" spans="4:9" ht="25.5" customHeight="1">
      <c r="D51" s="46"/>
      <c r="E51" s="12"/>
      <c r="H51" s="1"/>
      <c r="I51" s="1"/>
    </row>
    <row r="52" spans="5:9" ht="25.5" customHeight="1">
      <c r="E52" s="12"/>
      <c r="H52" s="1"/>
      <c r="I52" s="1"/>
    </row>
    <row r="53" ht="25.5" customHeight="1">
      <c r="E53" s="12"/>
    </row>
    <row r="54" ht="25.5" customHeight="1"/>
    <row r="55" ht="25.5" customHeight="1"/>
    <row r="56" ht="25.5" customHeight="1"/>
    <row r="57" ht="24" customHeight="1"/>
    <row r="58" ht="24" customHeight="1"/>
    <row r="59" ht="24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spans="1:2" ht="18.75" customHeight="1">
      <c r="A66" s="1"/>
      <c r="B66" s="32"/>
    </row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</sheetData>
  <sheetProtection/>
  <mergeCells count="2">
    <mergeCell ref="A1:D1"/>
    <mergeCell ref="A2:D2"/>
  </mergeCells>
  <printOptions/>
  <pageMargins left="0.4330708661417323" right="0.2362204724409449" top="0.984251968503937" bottom="0.31496062992125984" header="0.5118110236220472" footer="0.2362204724409449"/>
  <pageSetup firstPageNumber="23" useFirstPageNumber="1" horizontalDpi="600" verticalDpi="600" orientation="landscape" paperSize="9" scale="91" r:id="rId1"/>
  <headerFooter alignWithMargins="0">
    <oddHeader>&amp;RA költségvetési rendelettervezet 11. sz. melléklete</oddHeader>
  </headerFooter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BÉKÉS MEGYEI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Megyei Önkormányzat Békés</dc:creator>
  <cp:keywords/>
  <dc:description/>
  <cp:lastModifiedBy> </cp:lastModifiedBy>
  <cp:lastPrinted>2010-04-19T11:41:09Z</cp:lastPrinted>
  <dcterms:created xsi:type="dcterms:W3CDTF">2001-09-27T07:04:14Z</dcterms:created>
  <dcterms:modified xsi:type="dcterms:W3CDTF">2011-01-31T06:37:51Z</dcterms:modified>
  <cp:category/>
  <cp:version/>
  <cp:contentType/>
  <cp:contentStatus/>
</cp:coreProperties>
</file>